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showInkAnnotation="0"/>
  <mc:AlternateContent xmlns:mc="http://schemas.openxmlformats.org/markup-compatibility/2006">
    <mc:Choice Requires="x15">
      <x15ac:absPath xmlns:x15ac="http://schemas.microsoft.com/office/spreadsheetml/2010/11/ac" url="P:\HGD\HGD\EINKAUF\2026\EK_SM_König\02_Lieferanten\02_EK - Getränke\Kumpf (Saft)\01_Listungen\"/>
    </mc:Choice>
  </mc:AlternateContent>
  <xr:revisionPtr revIDLastSave="0" documentId="13_ncr:1_{3851EBD3-5324-41F5-A165-CF12D273533C}" xr6:coauthVersionLast="47" xr6:coauthVersionMax="47" xr10:uidLastSave="{00000000-0000-0000-0000-000000000000}"/>
  <bookViews>
    <workbookView xWindow="-110" yWindow="-110" windowWidth="19420" windowHeight="11620" activeTab="1" xr2:uid="{00000000-000D-0000-FFFF-FFFF00000000}"/>
  </bookViews>
  <sheets>
    <sheet name="Stammblatt" sheetId="9797" r:id="rId1"/>
    <sheet name="Listungsblatt" sheetId="9796" r:id="rId2"/>
    <sheet name="Auslistungen" sheetId="9798" r:id="rId3"/>
  </sheets>
  <definedNames>
    <definedName name="_xlnm._FilterDatabase" localSheetId="2" hidden="1">Auslistungen!$A$2:$AO$3</definedName>
    <definedName name="_xlnm._FilterDatabase" localSheetId="1" hidden="1">Listungsblatt!$A$2:$AP$83</definedName>
    <definedName name="_xlnm.Print_Area" localSheetId="2">Auslistungen!$A$1:$AJ$12</definedName>
    <definedName name="_xlnm.Print_Area" localSheetId="1">Listungsblatt!$A$1:$AL$177</definedName>
    <definedName name="_xlnm.Print_Titles" localSheetId="2">Auslistungen!$1:$2</definedName>
    <definedName name="_xlnm.Print_Titles" localSheetId="1">Listungsblatt!$1:$2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0" i="9798" l="1"/>
  <c r="AC10" i="9798"/>
  <c r="AE10" i="9798" s="1"/>
  <c r="Z10" i="9798"/>
  <c r="AB10" i="9798" s="1"/>
  <c r="AD10" i="9798" s="1"/>
  <c r="X10" i="9798"/>
  <c r="T10" i="9798"/>
  <c r="V10" i="9798" s="1"/>
  <c r="Q10" i="9798"/>
  <c r="P10" i="9798"/>
  <c r="N10" i="9798"/>
  <c r="AF10" i="9798" s="1"/>
  <c r="AC83" i="9796"/>
  <c r="AE83" i="9796" s="1"/>
  <c r="AI83" i="9796"/>
  <c r="AF83" i="9796"/>
  <c r="X83" i="9796"/>
  <c r="Y83" i="9796" s="1"/>
  <c r="Z83" i="9796"/>
  <c r="AB83" i="9796" s="1"/>
  <c r="AD83" i="9796" s="1"/>
  <c r="Q83" i="9796"/>
  <c r="S83" i="9796" s="1"/>
  <c r="U83" i="9796" s="1"/>
  <c r="T83" i="9796"/>
  <c r="V83" i="9796" s="1"/>
  <c r="O83" i="9796"/>
  <c r="N78" i="9796"/>
  <c r="N77" i="9796"/>
  <c r="T9" i="9798"/>
  <c r="V9" i="9798" s="1"/>
  <c r="Q9" i="9798"/>
  <c r="S9" i="9798" s="1"/>
  <c r="U9" i="9798" s="1"/>
  <c r="P9" i="9798"/>
  <c r="N9" i="9798"/>
  <c r="T8" i="9798"/>
  <c r="V8" i="9798" s="1"/>
  <c r="Q8" i="9798"/>
  <c r="S8" i="9798" s="1"/>
  <c r="U8" i="9798" s="1"/>
  <c r="P8" i="9798"/>
  <c r="N8" i="9798"/>
  <c r="T7" i="9798"/>
  <c r="V7" i="9798" s="1"/>
  <c r="Q7" i="9798"/>
  <c r="S7" i="9798" s="1"/>
  <c r="U7" i="9798" s="1"/>
  <c r="P7" i="9798"/>
  <c r="N7" i="9798"/>
  <c r="AI6" i="9798"/>
  <c r="AC6" i="9798"/>
  <c r="AE6" i="9798" s="1"/>
  <c r="Z6" i="9798"/>
  <c r="AB6" i="9798" s="1"/>
  <c r="AD6" i="9798" s="1"/>
  <c r="X6" i="9798"/>
  <c r="T6" i="9798"/>
  <c r="V6" i="9798" s="1"/>
  <c r="Q6" i="9798"/>
  <c r="P6" i="9798"/>
  <c r="N6" i="9798"/>
  <c r="AF6" i="9798" s="1"/>
  <c r="T5" i="9798"/>
  <c r="V5" i="9798" s="1"/>
  <c r="Q5" i="9798"/>
  <c r="S5" i="9798" s="1"/>
  <c r="U5" i="9798" s="1"/>
  <c r="P5" i="9798"/>
  <c r="N5" i="9798"/>
  <c r="AI4" i="9798"/>
  <c r="AC4" i="9798"/>
  <c r="AE4" i="9798" s="1"/>
  <c r="Z4" i="9798"/>
  <c r="AB4" i="9798" s="1"/>
  <c r="AD4" i="9798" s="1"/>
  <c r="X4" i="9798"/>
  <c r="T4" i="9798"/>
  <c r="V4" i="9798" s="1"/>
  <c r="Q4" i="9798"/>
  <c r="P4" i="9798"/>
  <c r="N4" i="9798"/>
  <c r="AF4" i="9798" s="1"/>
  <c r="AH10" i="9798" l="1"/>
  <c r="S10" i="9798"/>
  <c r="U10" i="9798" s="1"/>
  <c r="AG10" i="9798"/>
  <c r="Y10" i="9798"/>
  <c r="AH83" i="9796"/>
  <c r="AG83" i="9796"/>
  <c r="P83" i="9796"/>
  <c r="AH6" i="9798"/>
  <c r="S6" i="9798"/>
  <c r="U6" i="9798" s="1"/>
  <c r="AG6" i="9798"/>
  <c r="Y6" i="9798"/>
  <c r="AH4" i="9798"/>
  <c r="S4" i="9798"/>
  <c r="U4" i="9798" s="1"/>
  <c r="AG4" i="9798"/>
  <c r="Y4" i="9798"/>
  <c r="N43" i="9796"/>
  <c r="N33" i="9796" l="1"/>
  <c r="N32" i="9796"/>
  <c r="N31" i="9796"/>
  <c r="N30" i="9796"/>
  <c r="N29" i="9796"/>
  <c r="N28" i="9796"/>
  <c r="Q28" i="9796"/>
  <c r="Q27" i="9796"/>
  <c r="S27" i="9796" s="1"/>
  <c r="U27" i="9796" s="1"/>
  <c r="T27" i="9796"/>
  <c r="V27" i="9796" s="1"/>
  <c r="T31" i="9796"/>
  <c r="V31" i="9796" s="1"/>
  <c r="Q31" i="9796"/>
  <c r="S31" i="9796" s="1"/>
  <c r="U31" i="9796" s="1"/>
  <c r="T82" i="9796"/>
  <c r="V82" i="9796" s="1"/>
  <c r="T81" i="9796"/>
  <c r="V81" i="9796" s="1"/>
  <c r="T80" i="9796"/>
  <c r="V80" i="9796" s="1"/>
  <c r="Q82" i="9796"/>
  <c r="S82" i="9796" s="1"/>
  <c r="U82" i="9796" s="1"/>
  <c r="Q81" i="9796"/>
  <c r="S81" i="9796" s="1"/>
  <c r="U81" i="9796" s="1"/>
  <c r="Q80" i="9796"/>
  <c r="S80" i="9796" s="1"/>
  <c r="U80" i="9796" s="1"/>
  <c r="O81" i="9796"/>
  <c r="P81" i="9796" s="1"/>
  <c r="O82" i="9796"/>
  <c r="P82" i="9796" s="1"/>
  <c r="O80" i="9796"/>
  <c r="P80" i="9796" s="1"/>
  <c r="AH3" i="9798"/>
  <c r="AB3" i="9798"/>
  <c r="AD3" i="9798" s="1"/>
  <c r="Y3" i="9798"/>
  <c r="AA3" i="9798" s="1"/>
  <c r="AC3" i="9798" s="1"/>
  <c r="W3" i="9798"/>
  <c r="S3" i="9798"/>
  <c r="U3" i="9798" s="1"/>
  <c r="P3" i="9798"/>
  <c r="O3" i="9798"/>
  <c r="M3" i="9798"/>
  <c r="AE3" i="9798" s="1"/>
  <c r="Q43" i="9796"/>
  <c r="AF43" i="9796"/>
  <c r="AF77" i="9796"/>
  <c r="AF78" i="9796"/>
  <c r="AG3" i="9798" l="1"/>
  <c r="R3" i="9798"/>
  <c r="T3" i="9798" s="1"/>
  <c r="AF3" i="9798"/>
  <c r="X3" i="9798"/>
  <c r="T6" i="9796"/>
  <c r="V6" i="9796" s="1"/>
  <c r="T7" i="9796"/>
  <c r="V7" i="9796" s="1"/>
  <c r="T8" i="9796"/>
  <c r="V8" i="9796" s="1"/>
  <c r="T10" i="9796"/>
  <c r="V10" i="9796" s="1"/>
  <c r="T11" i="9796"/>
  <c r="V11" i="9796" s="1"/>
  <c r="T13" i="9796"/>
  <c r="V13" i="9796" s="1"/>
  <c r="T14" i="9796"/>
  <c r="V14" i="9796" s="1"/>
  <c r="T15" i="9796"/>
  <c r="V15" i="9796" s="1"/>
  <c r="T16" i="9796"/>
  <c r="V16" i="9796" s="1"/>
  <c r="T17" i="9796"/>
  <c r="V17" i="9796" s="1"/>
  <c r="T18" i="9796"/>
  <c r="V18" i="9796" s="1"/>
  <c r="T19" i="9796"/>
  <c r="V19" i="9796" s="1"/>
  <c r="T20" i="9796"/>
  <c r="V20" i="9796" s="1"/>
  <c r="T21" i="9796"/>
  <c r="V21" i="9796" s="1"/>
  <c r="T22" i="9796"/>
  <c r="V22" i="9796" s="1"/>
  <c r="T23" i="9796"/>
  <c r="V23" i="9796" s="1"/>
  <c r="T24" i="9796"/>
  <c r="V24" i="9796" s="1"/>
  <c r="T25" i="9796"/>
  <c r="V25" i="9796" s="1"/>
  <c r="T26" i="9796"/>
  <c r="V26" i="9796" s="1"/>
  <c r="T29" i="9796"/>
  <c r="V29" i="9796" s="1"/>
  <c r="T30" i="9796"/>
  <c r="V30" i="9796" s="1"/>
  <c r="T32" i="9796"/>
  <c r="V32" i="9796" s="1"/>
  <c r="T33" i="9796"/>
  <c r="V33" i="9796" s="1"/>
  <c r="T34" i="9796"/>
  <c r="V34" i="9796" s="1"/>
  <c r="T35" i="9796"/>
  <c r="V35" i="9796" s="1"/>
  <c r="T36" i="9796"/>
  <c r="V36" i="9796" s="1"/>
  <c r="T38" i="9796"/>
  <c r="V38" i="9796" s="1"/>
  <c r="T39" i="9796"/>
  <c r="V39" i="9796" s="1"/>
  <c r="T40" i="9796"/>
  <c r="V40" i="9796" s="1"/>
  <c r="T41" i="9796"/>
  <c r="V41" i="9796" s="1"/>
  <c r="T42" i="9796"/>
  <c r="V42" i="9796" s="1"/>
  <c r="T43" i="9796"/>
  <c r="V43" i="9796" s="1"/>
  <c r="T44" i="9796"/>
  <c r="V44" i="9796" s="1"/>
  <c r="T45" i="9796"/>
  <c r="V45" i="9796" s="1"/>
  <c r="T46" i="9796"/>
  <c r="V46" i="9796" s="1"/>
  <c r="T47" i="9796"/>
  <c r="V47" i="9796" s="1"/>
  <c r="T48" i="9796"/>
  <c r="V48" i="9796" s="1"/>
  <c r="T49" i="9796"/>
  <c r="V49" i="9796" s="1"/>
  <c r="T50" i="9796"/>
  <c r="V50" i="9796" s="1"/>
  <c r="T52" i="9796"/>
  <c r="V52" i="9796" s="1"/>
  <c r="T53" i="9796"/>
  <c r="V53" i="9796" s="1"/>
  <c r="T54" i="9796"/>
  <c r="V54" i="9796" s="1"/>
  <c r="T57" i="9796"/>
  <c r="V57" i="9796" s="1"/>
  <c r="T59" i="9796"/>
  <c r="V59" i="9796" s="1"/>
  <c r="T61" i="9796"/>
  <c r="V61" i="9796" s="1"/>
  <c r="T64" i="9796"/>
  <c r="V64" i="9796" s="1"/>
  <c r="T65" i="9796"/>
  <c r="V65" i="9796" s="1"/>
  <c r="T72" i="9796"/>
  <c r="V72" i="9796" s="1"/>
  <c r="T73" i="9796"/>
  <c r="V73" i="9796" s="1"/>
  <c r="T74" i="9796"/>
  <c r="V74" i="9796" s="1"/>
  <c r="T75" i="9796"/>
  <c r="V75" i="9796" s="1"/>
  <c r="T76" i="9796"/>
  <c r="V76" i="9796" s="1"/>
  <c r="T77" i="9796"/>
  <c r="V77" i="9796" s="1"/>
  <c r="T78" i="9796"/>
  <c r="V78" i="9796" s="1"/>
  <c r="T79" i="9796"/>
  <c r="V79" i="9796" s="1"/>
  <c r="T4" i="9796"/>
  <c r="V4" i="9796" s="1"/>
  <c r="T9" i="9796"/>
  <c r="V9" i="9796" s="1"/>
  <c r="T12" i="9796"/>
  <c r="V12" i="9796" s="1"/>
  <c r="T28" i="9796"/>
  <c r="V28" i="9796" s="1"/>
  <c r="T37" i="9796"/>
  <c r="V37" i="9796" s="1"/>
  <c r="T51" i="9796"/>
  <c r="V51" i="9796" s="1"/>
  <c r="T55" i="9796"/>
  <c r="V55" i="9796" s="1"/>
  <c r="T56" i="9796"/>
  <c r="V56" i="9796" s="1"/>
  <c r="T58" i="9796"/>
  <c r="V58" i="9796" s="1"/>
  <c r="T60" i="9796"/>
  <c r="V60" i="9796" s="1"/>
  <c r="T62" i="9796"/>
  <c r="V62" i="9796" s="1"/>
  <c r="T63" i="9796"/>
  <c r="V63" i="9796" s="1"/>
  <c r="T66" i="9796"/>
  <c r="V66" i="9796" s="1"/>
  <c r="T67" i="9796"/>
  <c r="V67" i="9796" s="1"/>
  <c r="T68" i="9796"/>
  <c r="V68" i="9796" s="1"/>
  <c r="T69" i="9796"/>
  <c r="V69" i="9796" s="1"/>
  <c r="T70" i="9796"/>
  <c r="V70" i="9796" s="1"/>
  <c r="T71" i="9796"/>
  <c r="V71" i="9796" s="1"/>
  <c r="T3" i="9796"/>
  <c r="V3" i="9796" s="1"/>
  <c r="T5" i="9796"/>
  <c r="V5" i="9796" s="1"/>
  <c r="AC6" i="9796"/>
  <c r="AE6" i="9796" s="1"/>
  <c r="AC15" i="9796"/>
  <c r="AE15" i="9796" s="1"/>
  <c r="AC16" i="9796"/>
  <c r="AE16" i="9796" s="1"/>
  <c r="AC17" i="9796"/>
  <c r="AE17" i="9796" s="1"/>
  <c r="AC18" i="9796"/>
  <c r="AE18" i="9796" s="1"/>
  <c r="AC19" i="9796"/>
  <c r="AE19" i="9796" s="1"/>
  <c r="AC20" i="9796"/>
  <c r="AE20" i="9796" s="1"/>
  <c r="AC21" i="9796"/>
  <c r="AE21" i="9796" s="1"/>
  <c r="AC22" i="9796"/>
  <c r="AE22" i="9796" s="1"/>
  <c r="AC23" i="9796"/>
  <c r="AE23" i="9796" s="1"/>
  <c r="AC24" i="9796"/>
  <c r="AE24" i="9796" s="1"/>
  <c r="AC25" i="9796"/>
  <c r="AE25" i="9796" s="1"/>
  <c r="AC26" i="9796"/>
  <c r="AE26" i="9796" s="1"/>
  <c r="AC33" i="9796"/>
  <c r="AE33" i="9796" s="1"/>
  <c r="AC34" i="9796"/>
  <c r="AE34" i="9796" s="1"/>
  <c r="AC35" i="9796"/>
  <c r="AE35" i="9796" s="1"/>
  <c r="AC36" i="9796"/>
  <c r="AE36" i="9796" s="1"/>
  <c r="AC40" i="9796"/>
  <c r="AE40" i="9796" s="1"/>
  <c r="AC41" i="9796"/>
  <c r="AE41" i="9796" s="1"/>
  <c r="AC42" i="9796"/>
  <c r="AE42" i="9796" s="1"/>
  <c r="AC43" i="9796"/>
  <c r="AE43" i="9796" s="1"/>
  <c r="AC44" i="9796"/>
  <c r="AE44" i="9796" s="1"/>
  <c r="AC46" i="9796"/>
  <c r="AE46" i="9796" s="1"/>
  <c r="AC47" i="9796"/>
  <c r="AE47" i="9796" s="1"/>
  <c r="AC48" i="9796"/>
  <c r="AE48" i="9796" s="1"/>
  <c r="AC50" i="9796"/>
  <c r="AE50" i="9796" s="1"/>
  <c r="AC52" i="9796"/>
  <c r="AE52" i="9796" s="1"/>
  <c r="AC53" i="9796"/>
  <c r="AE53" i="9796" s="1"/>
  <c r="AC54" i="9796"/>
  <c r="AE54" i="9796" s="1"/>
  <c r="AC72" i="9796"/>
  <c r="AE72" i="9796" s="1"/>
  <c r="AC73" i="9796"/>
  <c r="AE73" i="9796" s="1"/>
  <c r="AC77" i="9796"/>
  <c r="AE77" i="9796" s="1"/>
  <c r="AC78" i="9796"/>
  <c r="AE78" i="9796" s="1"/>
  <c r="AC51" i="9796"/>
  <c r="AE51" i="9796" s="1"/>
  <c r="AC69" i="9796"/>
  <c r="AE69" i="9796" s="1"/>
  <c r="AC70" i="9796"/>
  <c r="AE70" i="9796" s="1"/>
  <c r="AC71" i="9796"/>
  <c r="AE71" i="9796" s="1"/>
  <c r="AC3" i="9796"/>
  <c r="AE3" i="9796" s="1"/>
  <c r="AC5" i="9796"/>
  <c r="AE5" i="9796" s="1"/>
  <c r="S28" i="9796" l="1"/>
  <c r="U28" i="9796" s="1"/>
  <c r="N58" i="9796"/>
  <c r="N56" i="9796"/>
  <c r="N55" i="9796"/>
  <c r="Z72" i="9796"/>
  <c r="AB72" i="9796" s="1"/>
  <c r="AD72" i="9796" s="1"/>
  <c r="Q3" i="9796"/>
  <c r="S3" i="9796" s="1"/>
  <c r="U3" i="9796" s="1"/>
  <c r="Q71" i="9796"/>
  <c r="S71" i="9796" s="1"/>
  <c r="U71" i="9796" s="1"/>
  <c r="Q70" i="9796"/>
  <c r="S70" i="9796" s="1"/>
  <c r="U70" i="9796" s="1"/>
  <c r="Q69" i="9796"/>
  <c r="S69" i="9796" s="1"/>
  <c r="U69" i="9796" s="1"/>
  <c r="Q68" i="9796"/>
  <c r="S68" i="9796" s="1"/>
  <c r="U68" i="9796" s="1"/>
  <c r="Q67" i="9796"/>
  <c r="S67" i="9796" s="1"/>
  <c r="U67" i="9796" s="1"/>
  <c r="Q66" i="9796"/>
  <c r="S66" i="9796" s="1"/>
  <c r="U66" i="9796" s="1"/>
  <c r="Q63" i="9796"/>
  <c r="S63" i="9796" s="1"/>
  <c r="U63" i="9796" s="1"/>
  <c r="Q62" i="9796"/>
  <c r="S62" i="9796" s="1"/>
  <c r="U62" i="9796" s="1"/>
  <c r="Q60" i="9796"/>
  <c r="S60" i="9796" s="1"/>
  <c r="U60" i="9796" s="1"/>
  <c r="Q58" i="9796"/>
  <c r="S58" i="9796" s="1"/>
  <c r="U58" i="9796" s="1"/>
  <c r="Q56" i="9796"/>
  <c r="S56" i="9796" s="1"/>
  <c r="U56" i="9796" s="1"/>
  <c r="Q55" i="9796"/>
  <c r="S55" i="9796" s="1"/>
  <c r="U55" i="9796" s="1"/>
  <c r="Q51" i="9796"/>
  <c r="S51" i="9796" s="1"/>
  <c r="U51" i="9796" s="1"/>
  <c r="Q37" i="9796"/>
  <c r="S37" i="9796" s="1"/>
  <c r="U37" i="9796" s="1"/>
  <c r="Q12" i="9796"/>
  <c r="S12" i="9796" s="1"/>
  <c r="U12" i="9796" s="1"/>
  <c r="Q9" i="9796"/>
  <c r="S9" i="9796" s="1"/>
  <c r="U9" i="9796" s="1"/>
  <c r="Q4" i="9796"/>
  <c r="S4" i="9796" s="1"/>
  <c r="U4" i="9796" s="1"/>
  <c r="Q79" i="9796"/>
  <c r="S79" i="9796" s="1"/>
  <c r="U79" i="9796" s="1"/>
  <c r="Q78" i="9796"/>
  <c r="S78" i="9796" s="1"/>
  <c r="U78" i="9796" s="1"/>
  <c r="Q77" i="9796"/>
  <c r="S77" i="9796" s="1"/>
  <c r="U77" i="9796" s="1"/>
  <c r="Q76" i="9796"/>
  <c r="S76" i="9796" s="1"/>
  <c r="U76" i="9796" s="1"/>
  <c r="Q75" i="9796"/>
  <c r="S75" i="9796" s="1"/>
  <c r="U75" i="9796" s="1"/>
  <c r="Q74" i="9796"/>
  <c r="S74" i="9796" s="1"/>
  <c r="U74" i="9796" s="1"/>
  <c r="Q73" i="9796"/>
  <c r="S73" i="9796" s="1"/>
  <c r="U73" i="9796" s="1"/>
  <c r="Q72" i="9796"/>
  <c r="S72" i="9796" s="1"/>
  <c r="U72" i="9796" s="1"/>
  <c r="Q65" i="9796"/>
  <c r="S65" i="9796" s="1"/>
  <c r="U65" i="9796" s="1"/>
  <c r="Q64" i="9796"/>
  <c r="S64" i="9796" s="1"/>
  <c r="U64" i="9796" s="1"/>
  <c r="Q61" i="9796"/>
  <c r="S61" i="9796" s="1"/>
  <c r="U61" i="9796" s="1"/>
  <c r="Q59" i="9796"/>
  <c r="S59" i="9796" s="1"/>
  <c r="U59" i="9796" s="1"/>
  <c r="Q57" i="9796"/>
  <c r="S57" i="9796" s="1"/>
  <c r="U57" i="9796" s="1"/>
  <c r="Q54" i="9796"/>
  <c r="S54" i="9796" s="1"/>
  <c r="U54" i="9796" s="1"/>
  <c r="Q53" i="9796"/>
  <c r="S53" i="9796" s="1"/>
  <c r="U53" i="9796" s="1"/>
  <c r="Q52" i="9796"/>
  <c r="S52" i="9796" s="1"/>
  <c r="U52" i="9796" s="1"/>
  <c r="Q50" i="9796"/>
  <c r="S50" i="9796" s="1"/>
  <c r="U50" i="9796" s="1"/>
  <c r="Q49" i="9796"/>
  <c r="S49" i="9796" s="1"/>
  <c r="U49" i="9796" s="1"/>
  <c r="Q48" i="9796"/>
  <c r="S48" i="9796" s="1"/>
  <c r="U48" i="9796" s="1"/>
  <c r="Q47" i="9796"/>
  <c r="S47" i="9796" s="1"/>
  <c r="U47" i="9796" s="1"/>
  <c r="Q46" i="9796"/>
  <c r="S46" i="9796" s="1"/>
  <c r="U46" i="9796" s="1"/>
  <c r="Q45" i="9796"/>
  <c r="S45" i="9796" s="1"/>
  <c r="U45" i="9796" s="1"/>
  <c r="Q44" i="9796"/>
  <c r="S44" i="9796" s="1"/>
  <c r="U44" i="9796" s="1"/>
  <c r="S43" i="9796"/>
  <c r="U43" i="9796" s="1"/>
  <c r="Q42" i="9796"/>
  <c r="S42" i="9796" s="1"/>
  <c r="U42" i="9796" s="1"/>
  <c r="Q41" i="9796"/>
  <c r="S41" i="9796" s="1"/>
  <c r="U41" i="9796" s="1"/>
  <c r="Q40" i="9796"/>
  <c r="S40" i="9796" s="1"/>
  <c r="U40" i="9796" s="1"/>
  <c r="Q39" i="9796"/>
  <c r="S39" i="9796" s="1"/>
  <c r="U39" i="9796" s="1"/>
  <c r="Q38" i="9796"/>
  <c r="S38" i="9796" s="1"/>
  <c r="U38" i="9796" s="1"/>
  <c r="Q36" i="9796"/>
  <c r="S36" i="9796" s="1"/>
  <c r="U36" i="9796" s="1"/>
  <c r="Q35" i="9796"/>
  <c r="S35" i="9796" s="1"/>
  <c r="U35" i="9796" s="1"/>
  <c r="Q34" i="9796"/>
  <c r="S34" i="9796" s="1"/>
  <c r="U34" i="9796" s="1"/>
  <c r="Q33" i="9796"/>
  <c r="S33" i="9796" s="1"/>
  <c r="U33" i="9796" s="1"/>
  <c r="Q32" i="9796"/>
  <c r="S32" i="9796" s="1"/>
  <c r="U32" i="9796" s="1"/>
  <c r="Q30" i="9796"/>
  <c r="S30" i="9796" s="1"/>
  <c r="U30" i="9796" s="1"/>
  <c r="Q29" i="9796"/>
  <c r="S29" i="9796" s="1"/>
  <c r="U29" i="9796" s="1"/>
  <c r="Q26" i="9796"/>
  <c r="S26" i="9796" s="1"/>
  <c r="U26" i="9796" s="1"/>
  <c r="Q25" i="9796"/>
  <c r="S25" i="9796" s="1"/>
  <c r="U25" i="9796" s="1"/>
  <c r="Q24" i="9796"/>
  <c r="S24" i="9796" s="1"/>
  <c r="U24" i="9796" s="1"/>
  <c r="Q23" i="9796"/>
  <c r="S23" i="9796" s="1"/>
  <c r="U23" i="9796" s="1"/>
  <c r="Q22" i="9796"/>
  <c r="S22" i="9796" s="1"/>
  <c r="U22" i="9796" s="1"/>
  <c r="Q21" i="9796"/>
  <c r="S21" i="9796" s="1"/>
  <c r="U21" i="9796" s="1"/>
  <c r="Q20" i="9796"/>
  <c r="S20" i="9796" s="1"/>
  <c r="U20" i="9796" s="1"/>
  <c r="Q19" i="9796"/>
  <c r="S19" i="9796" s="1"/>
  <c r="U19" i="9796" s="1"/>
  <c r="Q18" i="9796"/>
  <c r="S18" i="9796" s="1"/>
  <c r="U18" i="9796" s="1"/>
  <c r="Q17" i="9796"/>
  <c r="S17" i="9796" s="1"/>
  <c r="U17" i="9796" s="1"/>
  <c r="Q16" i="9796"/>
  <c r="S16" i="9796" s="1"/>
  <c r="U16" i="9796" s="1"/>
  <c r="Q15" i="9796"/>
  <c r="S15" i="9796" s="1"/>
  <c r="U15" i="9796" s="1"/>
  <c r="Q14" i="9796"/>
  <c r="S14" i="9796" s="1"/>
  <c r="U14" i="9796" s="1"/>
  <c r="Q13" i="9796"/>
  <c r="S13" i="9796" s="1"/>
  <c r="U13" i="9796" s="1"/>
  <c r="Q11" i="9796"/>
  <c r="S11" i="9796" s="1"/>
  <c r="U11" i="9796" s="1"/>
  <c r="Q10" i="9796"/>
  <c r="S10" i="9796" s="1"/>
  <c r="U10" i="9796" s="1"/>
  <c r="Q8" i="9796"/>
  <c r="S8" i="9796" s="1"/>
  <c r="U8" i="9796" s="1"/>
  <c r="Q7" i="9796"/>
  <c r="S7" i="9796" s="1"/>
  <c r="U7" i="9796" s="1"/>
  <c r="Q6" i="9796"/>
  <c r="S6" i="9796" s="1"/>
  <c r="U6" i="9796" s="1"/>
  <c r="Q5" i="9796"/>
  <c r="S5" i="9796" s="1"/>
  <c r="U5" i="9796" s="1"/>
  <c r="X48" i="9796"/>
  <c r="AG48" i="9796" s="1"/>
  <c r="X70" i="9796"/>
  <c r="AG70" i="9796" s="1"/>
  <c r="AG71" i="9796"/>
  <c r="X69" i="9796"/>
  <c r="AG69" i="9796" s="1"/>
  <c r="X51" i="9796"/>
  <c r="AG51" i="9796" s="1"/>
  <c r="X73" i="9796"/>
  <c r="AG73" i="9796" s="1"/>
  <c r="X77" i="9796"/>
  <c r="AG77" i="9796" s="1"/>
  <c r="X78" i="9796"/>
  <c r="AG78" i="9796" s="1"/>
  <c r="X72" i="9796"/>
  <c r="AG72" i="9796" s="1"/>
  <c r="X50" i="9796"/>
  <c r="AG50" i="9796" s="1"/>
  <c r="X52" i="9796"/>
  <c r="AG52" i="9796" s="1"/>
  <c r="X53" i="9796"/>
  <c r="AG53" i="9796" s="1"/>
  <c r="X54" i="9796"/>
  <c r="AG54" i="9796" s="1"/>
  <c r="X16" i="9796"/>
  <c r="AG16" i="9796" s="1"/>
  <c r="X17" i="9796"/>
  <c r="AG17" i="9796" s="1"/>
  <c r="AG18" i="9796"/>
  <c r="X19" i="9796"/>
  <c r="AG19" i="9796" s="1"/>
  <c r="X20" i="9796"/>
  <c r="AG20" i="9796" s="1"/>
  <c r="AG21" i="9796"/>
  <c r="X22" i="9796"/>
  <c r="AG22" i="9796" s="1"/>
  <c r="X23" i="9796"/>
  <c r="AG23" i="9796" s="1"/>
  <c r="X24" i="9796"/>
  <c r="AG24" i="9796" s="1"/>
  <c r="AG25" i="9796"/>
  <c r="X6" i="9796"/>
  <c r="AG6" i="9796" s="1"/>
  <c r="X15" i="9796"/>
  <c r="AG15" i="9796" s="1"/>
  <c r="X26" i="9796"/>
  <c r="AG26" i="9796" s="1"/>
  <c r="X33" i="9796"/>
  <c r="X34" i="9796"/>
  <c r="AG34" i="9796" s="1"/>
  <c r="X35" i="9796"/>
  <c r="AG35" i="9796" s="1"/>
  <c r="X36" i="9796"/>
  <c r="AG36" i="9796" s="1"/>
  <c r="X40" i="9796"/>
  <c r="AG40" i="9796" s="1"/>
  <c r="X41" i="9796"/>
  <c r="AG41" i="9796" s="1"/>
  <c r="X42" i="9796"/>
  <c r="AG42" i="9796" s="1"/>
  <c r="X43" i="9796"/>
  <c r="AG43" i="9796" s="1"/>
  <c r="X44" i="9796"/>
  <c r="AG44" i="9796" s="1"/>
  <c r="X46" i="9796"/>
  <c r="AG46" i="9796" s="1"/>
  <c r="X47" i="9796"/>
  <c r="AG47" i="9796" s="1"/>
  <c r="X3" i="9796"/>
  <c r="AG3" i="9796" s="1"/>
  <c r="X5" i="9796"/>
  <c r="Z47" i="9796"/>
  <c r="AB47" i="9796" s="1"/>
  <c r="AD47" i="9796" s="1"/>
  <c r="Z6" i="9796"/>
  <c r="AB6" i="9796" s="1"/>
  <c r="AD6" i="9796" s="1"/>
  <c r="P48" i="9796"/>
  <c r="Y5" i="9796" l="1"/>
  <c r="AG5" i="9796"/>
  <c r="AI5" i="9796"/>
  <c r="P5" i="9796"/>
  <c r="P3" i="9796"/>
  <c r="P67" i="9796"/>
  <c r="P66" i="9796"/>
  <c r="P63" i="9796"/>
  <c r="P60" i="9796"/>
  <c r="P62" i="9796"/>
  <c r="P58" i="9796"/>
  <c r="P37" i="9796"/>
  <c r="P51" i="9796"/>
  <c r="P12" i="9796"/>
  <c r="P9" i="9796"/>
  <c r="P4" i="9796"/>
  <c r="P56" i="9796"/>
  <c r="P68" i="9796"/>
  <c r="P55" i="9796"/>
  <c r="P71" i="9796"/>
  <c r="P70" i="9796"/>
  <c r="P69" i="9796"/>
  <c r="P65" i="9796"/>
  <c r="P61" i="9796"/>
  <c r="P64" i="9796"/>
  <c r="P59" i="9796"/>
  <c r="P57" i="9796"/>
  <c r="P49" i="9796"/>
  <c r="P54" i="9796"/>
  <c r="P50" i="9796"/>
  <c r="P53" i="9796"/>
  <c r="P52" i="9796"/>
  <c r="P79" i="9796"/>
  <c r="P74" i="9796"/>
  <c r="P78" i="9796"/>
  <c r="P77" i="9796"/>
  <c r="P76" i="9796"/>
  <c r="P75" i="9796"/>
  <c r="P72" i="9796"/>
  <c r="P73" i="9796"/>
  <c r="P10" i="9796"/>
  <c r="P45" i="9796"/>
  <c r="P39" i="9796"/>
  <c r="P38" i="9796"/>
  <c r="P13" i="9796"/>
  <c r="P11" i="9796"/>
  <c r="P7" i="9796"/>
  <c r="P8" i="9796"/>
  <c r="P14" i="9796"/>
  <c r="P19" i="9796"/>
  <c r="P25" i="9796"/>
  <c r="P24" i="9796"/>
  <c r="P46" i="9796"/>
  <c r="P47" i="9796"/>
  <c r="P44" i="9796"/>
  <c r="P43" i="9796"/>
  <c r="P42" i="9796"/>
  <c r="P41" i="9796"/>
  <c r="P40" i="9796"/>
  <c r="P36" i="9796"/>
  <c r="P35" i="9796"/>
  <c r="P34" i="9796"/>
  <c r="P26" i="9796"/>
  <c r="P23" i="9796"/>
  <c r="P22" i="9796"/>
  <c r="P21" i="9796"/>
  <c r="P20" i="9796"/>
  <c r="P18" i="9796"/>
  <c r="P17" i="9796"/>
  <c r="P16" i="9796"/>
  <c r="P15" i="9796"/>
  <c r="P6" i="9796"/>
  <c r="AI6" i="9796" l="1"/>
  <c r="AI15" i="9796"/>
  <c r="AI16" i="9796"/>
  <c r="AI17" i="9796"/>
  <c r="AI18" i="9796"/>
  <c r="AI20" i="9796"/>
  <c r="AI21" i="9796"/>
  <c r="AI22" i="9796"/>
  <c r="AI23" i="9796"/>
  <c r="AI26" i="9796"/>
  <c r="AI33" i="9796"/>
  <c r="AI34" i="9796"/>
  <c r="AI35" i="9796"/>
  <c r="AI36" i="9796"/>
  <c r="AI40" i="9796"/>
  <c r="AI41" i="9796"/>
  <c r="AI42" i="9796"/>
  <c r="AI43" i="9796"/>
  <c r="AI44" i="9796"/>
  <c r="AI47" i="9796"/>
  <c r="AI46" i="9796"/>
  <c r="AI24" i="9796"/>
  <c r="AI25" i="9796"/>
  <c r="AI19" i="9796"/>
  <c r="AI73" i="9796"/>
  <c r="AI72" i="9796"/>
  <c r="AI77" i="9796"/>
  <c r="AI78" i="9796"/>
  <c r="AI52" i="9796"/>
  <c r="AI48" i="9796"/>
  <c r="AI53" i="9796"/>
  <c r="AI50" i="9796"/>
  <c r="AI54" i="9796"/>
  <c r="AI69" i="9796"/>
  <c r="AI70" i="9796"/>
  <c r="AI71" i="9796"/>
  <c r="AI51" i="9796"/>
  <c r="AI3" i="9796"/>
  <c r="N5" i="9796"/>
  <c r="AF5" i="9796" s="1"/>
  <c r="Y6" i="9796" l="1"/>
  <c r="Y15" i="9796"/>
  <c r="Y16" i="9796"/>
  <c r="Y17" i="9796"/>
  <c r="Y18" i="9796"/>
  <c r="Y20" i="9796"/>
  <c r="Y21" i="9796"/>
  <c r="Y22" i="9796"/>
  <c r="Y23" i="9796"/>
  <c r="Y26" i="9796"/>
  <c r="Y33" i="9796"/>
  <c r="Y34" i="9796"/>
  <c r="Y35" i="9796"/>
  <c r="Y36" i="9796"/>
  <c r="Y40" i="9796"/>
  <c r="Y41" i="9796"/>
  <c r="Y42" i="9796"/>
  <c r="Y43" i="9796"/>
  <c r="Y44" i="9796"/>
  <c r="Y47" i="9796"/>
  <c r="Y46" i="9796"/>
  <c r="Y24" i="9796"/>
  <c r="Y25" i="9796"/>
  <c r="Y19" i="9796"/>
  <c r="Y73" i="9796"/>
  <c r="Y72" i="9796"/>
  <c r="Y77" i="9796"/>
  <c r="Y78" i="9796"/>
  <c r="Y52" i="9796"/>
  <c r="Y48" i="9796"/>
  <c r="Y53" i="9796"/>
  <c r="Y50" i="9796"/>
  <c r="Y54" i="9796"/>
  <c r="Y69" i="9796"/>
  <c r="Y70" i="9796"/>
  <c r="Y71" i="9796"/>
  <c r="Y51" i="9796"/>
  <c r="Y3" i="9796"/>
  <c r="Z5" i="9796"/>
  <c r="AH6" i="9796"/>
  <c r="Z15" i="9796"/>
  <c r="Z16" i="9796"/>
  <c r="Z17" i="9796"/>
  <c r="Z18" i="9796"/>
  <c r="Z20" i="9796"/>
  <c r="Z21" i="9796"/>
  <c r="Z22" i="9796"/>
  <c r="Z23" i="9796"/>
  <c r="Z26" i="9796"/>
  <c r="Z33" i="9796"/>
  <c r="Z34" i="9796"/>
  <c r="Z35" i="9796"/>
  <c r="Z36" i="9796"/>
  <c r="Z40" i="9796"/>
  <c r="Z41" i="9796"/>
  <c r="Z42" i="9796"/>
  <c r="Z43" i="9796"/>
  <c r="Z44" i="9796"/>
  <c r="AH47" i="9796"/>
  <c r="Z46" i="9796"/>
  <c r="Z24" i="9796"/>
  <c r="Z25" i="9796"/>
  <c r="Z19" i="9796"/>
  <c r="Z73" i="9796"/>
  <c r="AH72" i="9796"/>
  <c r="Z77" i="9796"/>
  <c r="Z78" i="9796"/>
  <c r="Z52" i="9796"/>
  <c r="Z48" i="9796"/>
  <c r="Z53" i="9796"/>
  <c r="Z50" i="9796"/>
  <c r="Z54" i="9796"/>
  <c r="Z69" i="9796"/>
  <c r="Z70" i="9796"/>
  <c r="Z71" i="9796"/>
  <c r="Z51" i="9796"/>
  <c r="Z3" i="9796"/>
  <c r="AH3" i="9796" l="1"/>
  <c r="AB3" i="9796"/>
  <c r="AD3" i="9796" s="1"/>
  <c r="AH51" i="9796"/>
  <c r="AB51" i="9796"/>
  <c r="AD51" i="9796" s="1"/>
  <c r="AH71" i="9796"/>
  <c r="AB71" i="9796"/>
  <c r="AD71" i="9796" s="1"/>
  <c r="AH70" i="9796"/>
  <c r="AB70" i="9796"/>
  <c r="AD70" i="9796" s="1"/>
  <c r="AH69" i="9796"/>
  <c r="AB69" i="9796"/>
  <c r="AD69" i="9796" s="1"/>
  <c r="AH54" i="9796"/>
  <c r="AB54" i="9796"/>
  <c r="AD54" i="9796" s="1"/>
  <c r="AH50" i="9796"/>
  <c r="AB50" i="9796"/>
  <c r="AD50" i="9796" s="1"/>
  <c r="AH53" i="9796"/>
  <c r="AB53" i="9796"/>
  <c r="AD53" i="9796" s="1"/>
  <c r="AH48" i="9796"/>
  <c r="AB48" i="9796"/>
  <c r="AD48" i="9796" s="1"/>
  <c r="AH52" i="9796"/>
  <c r="AB52" i="9796"/>
  <c r="AD52" i="9796" s="1"/>
  <c r="AH78" i="9796"/>
  <c r="AB78" i="9796"/>
  <c r="AD78" i="9796" s="1"/>
  <c r="AH77" i="9796"/>
  <c r="AB77" i="9796"/>
  <c r="AD77" i="9796" s="1"/>
  <c r="AH73" i="9796"/>
  <c r="AB73" i="9796"/>
  <c r="AD73" i="9796" s="1"/>
  <c r="AH19" i="9796"/>
  <c r="AB19" i="9796"/>
  <c r="AD19" i="9796" s="1"/>
  <c r="AH25" i="9796"/>
  <c r="AB25" i="9796"/>
  <c r="AD25" i="9796" s="1"/>
  <c r="AH24" i="9796"/>
  <c r="AB24" i="9796"/>
  <c r="AD24" i="9796" s="1"/>
  <c r="AH46" i="9796"/>
  <c r="AB46" i="9796"/>
  <c r="AD46" i="9796" s="1"/>
  <c r="AH44" i="9796"/>
  <c r="AB44" i="9796"/>
  <c r="AD44" i="9796" s="1"/>
  <c r="AH43" i="9796"/>
  <c r="AB43" i="9796"/>
  <c r="AD43" i="9796" s="1"/>
  <c r="AH42" i="9796"/>
  <c r="AB42" i="9796"/>
  <c r="AD42" i="9796" s="1"/>
  <c r="AH41" i="9796"/>
  <c r="AB41" i="9796"/>
  <c r="AD41" i="9796" s="1"/>
  <c r="AH40" i="9796"/>
  <c r="AB40" i="9796"/>
  <c r="AD40" i="9796" s="1"/>
  <c r="AH36" i="9796"/>
  <c r="AB36" i="9796"/>
  <c r="AD36" i="9796" s="1"/>
  <c r="AH35" i="9796"/>
  <c r="AB35" i="9796"/>
  <c r="AD35" i="9796" s="1"/>
  <c r="AH34" i="9796"/>
  <c r="AB34" i="9796"/>
  <c r="AD34" i="9796" s="1"/>
  <c r="AH33" i="9796"/>
  <c r="AB33" i="9796"/>
  <c r="AD33" i="9796" s="1"/>
  <c r="AH26" i="9796"/>
  <c r="AB26" i="9796"/>
  <c r="AD26" i="9796" s="1"/>
  <c r="AH23" i="9796"/>
  <c r="AB23" i="9796"/>
  <c r="AD23" i="9796" s="1"/>
  <c r="AH22" i="9796"/>
  <c r="AB22" i="9796"/>
  <c r="AD22" i="9796" s="1"/>
  <c r="AH21" i="9796"/>
  <c r="AB21" i="9796"/>
  <c r="AD21" i="9796" s="1"/>
  <c r="AH20" i="9796"/>
  <c r="AB20" i="9796"/>
  <c r="AD20" i="9796" s="1"/>
  <c r="AH18" i="9796"/>
  <c r="AB18" i="9796"/>
  <c r="AD18" i="9796" s="1"/>
  <c r="AH17" i="9796"/>
  <c r="AB17" i="9796"/>
  <c r="AD17" i="9796" s="1"/>
  <c r="AH16" i="9796"/>
  <c r="AB16" i="9796"/>
  <c r="AD16" i="9796" s="1"/>
  <c r="AH15" i="9796"/>
  <c r="AB15" i="9796"/>
  <c r="AD15" i="9796" s="1"/>
  <c r="AH5" i="9796"/>
  <c r="AB5" i="9796"/>
  <c r="AD5" i="9796" s="1"/>
  <c r="N36" i="9796" l="1"/>
  <c r="AF36" i="9796" s="1"/>
  <c r="N3" i="9796"/>
  <c r="AF3" i="9796" s="1"/>
  <c r="N67" i="9796"/>
  <c r="N66" i="9796"/>
  <c r="N12" i="9796"/>
  <c r="N51" i="9796"/>
  <c r="AF51" i="9796" s="1"/>
  <c r="N62" i="9796"/>
  <c r="N60" i="9796"/>
  <c r="N63" i="9796"/>
  <c r="N4" i="9796"/>
  <c r="N9" i="9796"/>
  <c r="N68" i="9796"/>
  <c r="N73" i="9796" l="1"/>
  <c r="AF73" i="9796" s="1"/>
  <c r="N72" i="9796"/>
  <c r="AF72" i="9796" s="1"/>
  <c r="N75" i="9796"/>
  <c r="N76" i="9796"/>
  <c r="N61" i="9796" l="1"/>
  <c r="N65" i="9796"/>
  <c r="N64" i="9796"/>
  <c r="N57" i="9796"/>
  <c r="N50" i="9796"/>
  <c r="AF50" i="9796" s="1"/>
  <c r="N53" i="9796"/>
  <c r="AF53" i="9796" s="1"/>
  <c r="N48" i="9796"/>
  <c r="AF48" i="9796" s="1"/>
  <c r="N52" i="9796"/>
  <c r="AF52" i="9796" s="1"/>
  <c r="N23" i="9796" l="1"/>
  <c r="AF23" i="9796" s="1"/>
  <c r="N22" i="9796"/>
  <c r="AF22" i="9796" s="1"/>
  <c r="N44" i="9796"/>
  <c r="AF44" i="9796" s="1"/>
  <c r="N41" i="9796"/>
  <c r="AF41" i="9796" s="1"/>
  <c r="N46" i="9796"/>
  <c r="AF46" i="9796" s="1"/>
  <c r="N25" i="9796"/>
  <c r="AF25" i="9796" s="1"/>
  <c r="N24" i="9796"/>
  <c r="AF24" i="9796" s="1"/>
  <c r="N34" i="9796"/>
  <c r="AF34" i="9796" s="1"/>
  <c r="N35" i="9796"/>
  <c r="AF35" i="9796" s="1"/>
  <c r="N40" i="9796"/>
  <c r="AF40" i="9796" s="1"/>
  <c r="N20" i="9796"/>
  <c r="AF20" i="9796" s="1"/>
  <c r="AF18" i="9796"/>
  <c r="AF21" i="9796"/>
  <c r="N26" i="9796"/>
  <c r="AF26" i="9796" s="1"/>
  <c r="N70" i="9796"/>
  <c r="AF70" i="9796" s="1"/>
  <c r="AF71" i="9796"/>
  <c r="N69" i="9796"/>
  <c r="AF69" i="9796" s="1"/>
  <c r="N10" i="9796"/>
  <c r="N11" i="9796"/>
  <c r="N13" i="9796"/>
  <c r="N38" i="9796"/>
  <c r="N39" i="9796"/>
  <c r="N7" i="9796"/>
  <c r="N14" i="9796"/>
  <c r="N19" i="9796"/>
  <c r="AF19" i="9796" s="1"/>
  <c r="N47" i="9796"/>
  <c r="AF47" i="9796" s="1"/>
  <c r="N42" i="9796"/>
  <c r="AF42" i="9796" s="1"/>
  <c r="N17" i="9796"/>
  <c r="AF17" i="9796" s="1"/>
  <c r="N16" i="9796"/>
  <c r="AF16" i="9796" s="1"/>
  <c r="N15" i="9796"/>
  <c r="AF15" i="9796" s="1"/>
  <c r="N6" i="9796"/>
  <c r="AF6" i="9796" s="1"/>
  <c r="N54" i="9796" l="1"/>
  <c r="AF54" i="9796" s="1"/>
  <c r="P28" i="9796"/>
  <c r="P30" i="9796"/>
  <c r="P29" i="9796"/>
  <c r="P33" i="9796"/>
  <c r="AG33" i="9796"/>
  <c r="P32" i="9796"/>
  <c r="P27" i="9796"/>
  <c r="N27" i="9796"/>
  <c r="AF33" i="9796"/>
  <c r="P31" i="9796"/>
</calcChain>
</file>

<file path=xl/sharedStrings.xml><?xml version="1.0" encoding="utf-8"?>
<sst xmlns="http://schemas.openxmlformats.org/spreadsheetml/2006/main" count="366" uniqueCount="196">
  <si>
    <t>ZG ART</t>
  </si>
  <si>
    <t>EAN</t>
  </si>
  <si>
    <t>WGR</t>
  </si>
  <si>
    <t>info@kumpf-saft.de</t>
  </si>
  <si>
    <t>Apfel-Grapefruit-Schorle</t>
  </si>
  <si>
    <t>Apfel-Kirsch-Schorle</t>
  </si>
  <si>
    <t>Apfel-Zitronen-Schorle</t>
  </si>
  <si>
    <t>Mindestbestellmenge</t>
  </si>
  <si>
    <t>Flasche</t>
  </si>
  <si>
    <t>Kiste</t>
  </si>
  <si>
    <t>Lieferantenartikelnummer</t>
  </si>
  <si>
    <t>Artikeltext</t>
  </si>
  <si>
    <t>Verpackungsmengenanzahl</t>
  </si>
  <si>
    <t>Palette</t>
  </si>
  <si>
    <t>VE2</t>
  </si>
  <si>
    <t>VE3</t>
  </si>
  <si>
    <t>SKZ (Sortimentskennzeichen)</t>
  </si>
  <si>
    <t>Lager/Strecke</t>
  </si>
  <si>
    <t>Strecke</t>
  </si>
  <si>
    <t>Ust. Einkauf</t>
  </si>
  <si>
    <t>Ust. Verkauf</t>
  </si>
  <si>
    <t>EK LM Flasche</t>
  </si>
  <si>
    <t>EK LM Kiste</t>
  </si>
  <si>
    <t>UVP LM 2 Flasche</t>
  </si>
  <si>
    <t>UVP LM 2 Kiste</t>
  </si>
  <si>
    <t>UVP LM 3 Flasche</t>
  </si>
  <si>
    <t>UVP LM 3 Kiste</t>
  </si>
  <si>
    <t>Pfand</t>
  </si>
  <si>
    <t>Bio Tomatensaft 0,5l</t>
  </si>
  <si>
    <t>Tomatensaft Direktsaft 0,2 l</t>
  </si>
  <si>
    <t>Ananassaft  0,2l</t>
  </si>
  <si>
    <t>Maracuja-Nektar 1,00 l</t>
  </si>
  <si>
    <t>Bio Apfel-Schorle BIOLAND BW DE-ÖKO-006, 0,5l</t>
  </si>
  <si>
    <t>Mediterran Premium Orangensaft DS 1l</t>
  </si>
  <si>
    <t>Apfel-Orangen-Schorle 0,5 L</t>
  </si>
  <si>
    <t>Grapefruitsaft 0,2l</t>
  </si>
  <si>
    <t>Maracuja-Nektar 0,2l</t>
  </si>
  <si>
    <t>Bananen-Nektar 0,2l</t>
  </si>
  <si>
    <t>Kirsch-Nektar aus Direktsaft 0,2l</t>
  </si>
  <si>
    <t>Apfel-Schorle 0,2L</t>
  </si>
  <si>
    <t>Merlot Traubensaft (DS) 0,2l</t>
  </si>
  <si>
    <t>80</t>
  </si>
  <si>
    <t>EK Grundpreis (gültig ab 01.12.2024)</t>
  </si>
  <si>
    <t>Gold Apfelsaft 0,5L</t>
  </si>
  <si>
    <t>UVP 2 (gültig ab 01.12.2024)</t>
  </si>
  <si>
    <t>UVP 3 (gültig ab 01.12.2024)</t>
  </si>
  <si>
    <t>NH</t>
  </si>
  <si>
    <t>NHS LM</t>
  </si>
  <si>
    <t>UVP1 LM  Flasche</t>
  </si>
  <si>
    <t>UVP1 LM Kiste</t>
  </si>
  <si>
    <t>Diff. EK-LM</t>
  </si>
  <si>
    <t>Diff. UVP-LM</t>
  </si>
  <si>
    <t>Kumpf Fruchtsaft GmbH &amp; Co KG</t>
  </si>
  <si>
    <t>Stammdaten</t>
  </si>
  <si>
    <t>Lieferantenname</t>
  </si>
  <si>
    <t>Lieferanten Status</t>
  </si>
  <si>
    <t>Aktiv</t>
  </si>
  <si>
    <t>Lieferanten ID HGD</t>
  </si>
  <si>
    <t>Lieferanten Kreditorennummer BayWa</t>
  </si>
  <si>
    <t>Lieferanten Kreditorennummer ZG</t>
  </si>
  <si>
    <t>Sortimentsmanager HGD</t>
  </si>
  <si>
    <t>Stefanie König</t>
  </si>
  <si>
    <t>Ansprechpartner</t>
  </si>
  <si>
    <t>Albrecht Kumpf (Geschäftsführung) </t>
  </si>
  <si>
    <t>07147 970236</t>
  </si>
  <si>
    <t>albrecht.kumpf@kumpf-saft.de</t>
  </si>
  <si>
    <t>Homepage</t>
  </si>
  <si>
    <t>https://www.kumpf-saft.de</t>
  </si>
  <si>
    <t>Adresse</t>
  </si>
  <si>
    <t>Industriestraße 22</t>
  </si>
  <si>
    <t>71706 Markgröningen</t>
  </si>
  <si>
    <t>Office Email</t>
  </si>
  <si>
    <t>Bestell-Email</t>
  </si>
  <si>
    <t>bestellannahme@kumpf-saft.de</t>
  </si>
  <si>
    <t>Telefonnummer</t>
  </si>
  <si>
    <t>07147 9700</t>
  </si>
  <si>
    <t>Faxnummer</t>
  </si>
  <si>
    <t>07147 972010</t>
  </si>
  <si>
    <t>Bestell-Fax-Nummer</t>
  </si>
  <si>
    <t>GLN Nr.</t>
  </si>
  <si>
    <t>KIN (Markant)</t>
  </si>
  <si>
    <t>UST Nr.</t>
  </si>
  <si>
    <t>DE237514020</t>
  </si>
  <si>
    <t>Lieferweg</t>
  </si>
  <si>
    <t>Lieferkonditionen Strecke</t>
  </si>
  <si>
    <t>Lieferzeit Tage</t>
  </si>
  <si>
    <t>14 Tage</t>
  </si>
  <si>
    <t>128 Kisten</t>
  </si>
  <si>
    <t>frei Haus Grenze</t>
  </si>
  <si>
    <t>Sonstige Lieferbedingungen</t>
  </si>
  <si>
    <t>Sofortrabatt: 0,01€ je Lieter, wird nur auf Lohnware (Mehrweg) gewährt, Mengenrabatt: nur auf Kumpf-Kaufware (Mehrweg), auf Displays gibt es keinen Lohnmostpreis</t>
  </si>
  <si>
    <t>Disposervice</t>
  </si>
  <si>
    <t>Nein</t>
  </si>
  <si>
    <t>Retoure Bedingungen</t>
  </si>
  <si>
    <t>Fortführung Sonstige Lieferbedingungen: Mengenrabatt: nur auf Kumpf-Kaufware (Mehrweg), Basis für Menge: gesamte Liefermenge Kauf- und Lohnware (Mehrweg, Einweg und Handelsware): Rabatt je Kasten: 1,0L (MW):&amp;nbsp;&amp;nbsp; ab 4 Pal. sortiert: 0,030 € ab 8 Pal. sortiert: 0,060 € ab 16 Pal. sortiert: 0,120 € ab 32 Pal. sortiert: 0,180 € 0,75L (MW): ab 4 Pal. sortiert: 0,045 € ab 8 Pal. sortiert: 0,090 € ab 16 Pal. sortiert: 0,180 € ab 32 Pal. sortiert: 0,270 € 0,5L (MW): ab 4 Pal. sortiert: 0,025 € ab 8 Pal. sortiert: 0,050 € ab 16 Pal. sortiert: 0,100 € ab 32 Pal. sortiert: 0,150 € 0,2L (MW): ab 4 Pal. sortiert: 0,012 € ab 8 Pal. sortiert: 0,024 € ab 16 Pal. sortiert: 0,048 € ab 32 Pal. sortiert: 0,072 € Pfand/Leergut: 1L-Fl. (MW):&amp;nbsp;Preis 0,15 €, ZG-Art.Nr. 64 300 001, Gebinde 6 x 1,0L 0,75L-Fl. (MW): Preis 0,15 €, ZG-Art.Nr. 64 300 001, Gebinde 12 x 0,75l 0,5L-Fl. (MW): Preis 0,08 €, ZG-Art.Nr. 64 300 003, Gebinde 10 x 0,50l 0,2L-Fl. (MW): Preis 0,15 €, ZG-Art.Nr.&amp;nbsp;64300 001, Gebinde 12 x 0,2l Europalette: Preis 7,50 €, ZG-Art.Nr. 900 9000 15 Kasten: Preis&amp;nbsp;1,50 €, ZG-Art.Nr. 64 300 101</t>
  </si>
  <si>
    <t>Umbaukonditionen</t>
  </si>
  <si>
    <t>Erstausstattungsrabatt bei Neueröffnung</t>
  </si>
  <si>
    <t>25,00 % Naturalrabatt (gültig für Kaufware)</t>
  </si>
  <si>
    <t>Erstausstattungsrabatt bei Umbau</t>
  </si>
  <si>
    <t>15,00 % Naturalrabatt (gültig für Kaufware)</t>
  </si>
  <si>
    <t>Hinweise</t>
  </si>
  <si>
    <t>40,00 € pro Sorte Kaufware für eine dauerhafte Listung. Uneingeschränktes Rückgaberecht auf die Ersteinrichtungsware innerhalb von 5 Monaten ab Neueröffnung.</t>
  </si>
  <si>
    <t>Rechnungskonditionen</t>
  </si>
  <si>
    <t>MK Skonto</t>
  </si>
  <si>
    <t>Tage (MK Skonto)</t>
  </si>
  <si>
    <t>16 Tage</t>
  </si>
  <si>
    <t>MK Rabatte</t>
  </si>
  <si>
    <t>Skonto</t>
  </si>
  <si>
    <t>Tage (Skonto)</t>
  </si>
  <si>
    <t>Mengenvergütung</t>
  </si>
  <si>
    <t>0,01 € je Liter, wird nur auf Lohnware (Mehrweg) gewährt</t>
  </si>
  <si>
    <t>Direktsaft Apfel-Schorle 0,75L</t>
  </si>
  <si>
    <t>Apfel-Johannisbeer-Schorle 0,75L</t>
  </si>
  <si>
    <t>Apfel-Orangen-Schorle 0,75L</t>
  </si>
  <si>
    <t>Gold Orangensaft 0,5L</t>
  </si>
  <si>
    <t>Multivitamin-Saft 0,5L</t>
  </si>
  <si>
    <t>Apfel-Schorle 0,5L</t>
  </si>
  <si>
    <t>Apfel-Johann.-Schorle 0,5L</t>
  </si>
  <si>
    <t>Apfelsaft Naturtrüb (Direktsaft) 0,5L</t>
  </si>
  <si>
    <t>Gold Apfelsaft 0,2L</t>
  </si>
  <si>
    <t>Gold Orangensaft 0,2L</t>
  </si>
  <si>
    <t>Johannisbeer-Nektar 0,2L</t>
  </si>
  <si>
    <t>Multivitamin-Saft 0,2L</t>
  </si>
  <si>
    <t>Zaubersaft 0,2L</t>
  </si>
  <si>
    <t>Apfel naturtrüb…aus'm Ländle! Direktsaft 1L</t>
  </si>
  <si>
    <t>Apfel klar…aus'm Ländle! Direktsaft 1L</t>
  </si>
  <si>
    <t>Johannisbeere…aus'm Ländle! Aus Direktsaft 1L</t>
  </si>
  <si>
    <t>Kirsche…aus'm Ländle! Aus Direktsaft 1L</t>
  </si>
  <si>
    <t>Früchte Punsch 1L</t>
  </si>
  <si>
    <t>Kinderpunsch 1L</t>
  </si>
  <si>
    <t>Sanft wie Seide Orange 1L</t>
  </si>
  <si>
    <t>Sanft wie Seide Frühstück 1L</t>
  </si>
  <si>
    <t>Apfelw. Der alte Hochstädter Speyerling 1L</t>
  </si>
  <si>
    <t>Cranberry-Nektar 1L</t>
  </si>
  <si>
    <t>Kirsch-Nektar 1L</t>
  </si>
  <si>
    <t>Rhabarber-Nektar 1L</t>
  </si>
  <si>
    <t>Apfel-Grapefruit-Saft 1L</t>
  </si>
  <si>
    <t>Apfel-Johannisbeer-Saft 1L</t>
  </si>
  <si>
    <t>Apfel-Kirsch-Saft 1L</t>
  </si>
  <si>
    <t>Apfel-Orangen-Saft 1L</t>
  </si>
  <si>
    <t>Apfel-Holundersaft (Direktsaft) 1L</t>
  </si>
  <si>
    <t>Apfel-Zitrone-Saft 1L</t>
  </si>
  <si>
    <t>Apfel-Orange-Maracuja 1L</t>
  </si>
  <si>
    <t>Multivitamin-Saft 1L</t>
  </si>
  <si>
    <t>ACE Frühstückssaft 1L</t>
  </si>
  <si>
    <t>Zaubersaft 1L</t>
  </si>
  <si>
    <t>Starke Früchtchen 1L</t>
  </si>
  <si>
    <t>Rosige Zeiten 1L</t>
  </si>
  <si>
    <t>Lebensfreude pur 1L</t>
  </si>
  <si>
    <t>Direktsaft-Apfel-Schorle 1L</t>
  </si>
  <si>
    <t>Prickelnder Apfelsaft (Direktsaft) 1L</t>
  </si>
  <si>
    <t>Naturtrüber Apfelsaft (Direktsaft) 1L</t>
  </si>
  <si>
    <t>Weisser Traubensaft 100% Direktsaft 1L</t>
  </si>
  <si>
    <t>Schwäbischer Most 1L</t>
  </si>
  <si>
    <t>Schwäbisch Rosé 1L</t>
  </si>
  <si>
    <t>Bio Apfelsaft (Bioland, Direktsaft) 1L</t>
  </si>
  <si>
    <t>Edel-Glühwein 8,5% 1L</t>
  </si>
  <si>
    <t>Vitamin C Früchte Punsch 1L</t>
  </si>
  <si>
    <t>Sanft wie Seide Multi 1L</t>
  </si>
  <si>
    <t>UVP 1 (gültig ab 02.12.2024)</t>
  </si>
  <si>
    <t>UVP nach Lohnmosttausch ab 02.12.2024</t>
  </si>
  <si>
    <t>Lohnmost
ab 01.12.2024</t>
  </si>
  <si>
    <t>A</t>
  </si>
  <si>
    <t>N</t>
  </si>
  <si>
    <t>Landschorle Apfel naturtrüb 0,33L</t>
  </si>
  <si>
    <t>Landschorle Schwarze Johannisbeere 0,33L</t>
  </si>
  <si>
    <t>Landschorle Rhabarber naturtrüb 0,33L</t>
  </si>
  <si>
    <t>Kumpf Saisonfrisch Aprikose 1L</t>
  </si>
  <si>
    <t>Kumpf Premium Orangensaft 1L</t>
  </si>
  <si>
    <t>Kumpf Saisonfrisch Roter Apfel 1L</t>
  </si>
  <si>
    <t>Kumpf Saisonfrisch Apfelsaft 1L</t>
  </si>
  <si>
    <t>Kumpf Saisonfrisch Erdbeere 1L</t>
  </si>
  <si>
    <t>Kumpf Saisonfrisch Schwarze Johannisbeere 1L</t>
  </si>
  <si>
    <t>Kumpf Saisonfrisch Kirsche  1L</t>
  </si>
  <si>
    <t>Kumpf Saisonfrisch Rhabarber  1L</t>
  </si>
  <si>
    <t>Kumpf Saisonfrisch Rote Johannisbeere aus DS 1,0l</t>
  </si>
  <si>
    <t>8 Tage</t>
  </si>
  <si>
    <t>externe WG</t>
  </si>
  <si>
    <t>Kumpf Weißer Glühwein 1L 9%</t>
  </si>
  <si>
    <t>Altersfreigabe</t>
  </si>
  <si>
    <t>ab 16 Jahre</t>
  </si>
  <si>
    <t>UVP 1 (gültig ab 19.01.2026)</t>
  </si>
  <si>
    <t>EK Grundpreis (gültig ab 01.01.2026)</t>
  </si>
  <si>
    <t>UVP 2 (gültig ab 19.01.2026)</t>
  </si>
  <si>
    <t>UVP 3 (gültig ab 19.01.2026)</t>
  </si>
  <si>
    <t>Lohnmost
ab 01.01.2026</t>
  </si>
  <si>
    <t>UVP nach Lohnmosttausch ab 19.01.2026</t>
  </si>
  <si>
    <t>Klarer Apfelsaft 1L</t>
  </si>
  <si>
    <t>Merlot Traubensaft 1L</t>
  </si>
  <si>
    <t>Gold Orange 1L</t>
  </si>
  <si>
    <t>Gold Apfel 1L</t>
  </si>
  <si>
    <t>Birne 1L</t>
  </si>
  <si>
    <t>Grapefruit 1L</t>
  </si>
  <si>
    <t>Banane 1L</t>
  </si>
  <si>
    <t>Ananas 1L</t>
  </si>
  <si>
    <t>Schwarze Johannisbeere-Nektar 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</si>
</sst>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&quot;DM&quot;_-;\-* #,##0.00\ &quot;DM&quot;_-;_-* &quot;-&quot;??\ &quot;DM&quot;_-;_-@_-"/>
    <numFmt numFmtId="165" formatCode="0.0%"/>
    <numFmt numFmtId="166" formatCode="#,##0.00\ &quot;€&quot;"/>
    <numFmt numFmtId="167" formatCode="_-* #,##0.00\ [$€]_-;\-* #,##0.00\ [$€]_-;_-* &quot;-&quot;??\ [$€]_-;_-@_-"/>
    <numFmt numFmtId="168" formatCode="#,##0.000\ &quot;€&quot;"/>
    <numFmt numFmtId="169" formatCode="0.0000"/>
    <numFmt numFmtId="170" formatCode="0.000"/>
  </numFmts>
  <fonts count="2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color theme="0" tint="-0.499984740745262"/>
      <name val="Arial"/>
      <family val="2"/>
    </font>
    <font>
      <sz val="10"/>
      <color theme="1"/>
      <name val="Arial"/>
      <family val="2"/>
    </font>
    <font>
      <sz val="10"/>
      <color rgb="FF000000"/>
      <name val="DejaVu Sans"/>
      <family val="2"/>
    </font>
    <font>
      <b/>
      <sz val="10"/>
      <color rgb="FF000000"/>
      <name val="DejaVu Sans"/>
    </font>
    <font>
      <sz val="10"/>
      <name val="DejaVu Sans"/>
    </font>
    <font>
      <sz val="10"/>
      <color rgb="FF000000"/>
      <name val="DejaVu Sans"/>
    </font>
    <font>
      <b/>
      <sz val="15"/>
      <name val="Trebuchet MS"/>
      <family val="2"/>
    </font>
    <font>
      <b/>
      <sz val="9"/>
      <name val="Arial"/>
      <family val="2"/>
    </font>
    <font>
      <sz val="10"/>
      <color theme="1"/>
      <name val="DejaVu Sans"/>
    </font>
    <font>
      <sz val="12"/>
      <color theme="1"/>
      <name val="Arial"/>
      <family val="2"/>
    </font>
    <font>
      <sz val="10"/>
      <color theme="1"/>
      <name val="DejaVu Sans"/>
      <family val="2"/>
    </font>
    <font>
      <sz val="10"/>
      <color theme="0" tint="-0.499984740745262"/>
      <name val="DejaVu Sans"/>
    </font>
    <font>
      <sz val="10"/>
      <color theme="0" tint="-0.499984740745262"/>
      <name val="DejaVu Sans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167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54">
    <xf numFmtId="0" fontId="0" fillId="0" borderId="0" xfId="0"/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9" fontId="1" fillId="0" borderId="0" xfId="4" applyAlignment="1">
      <alignment horizontal="center"/>
    </xf>
    <xf numFmtId="1" fontId="4" fillId="0" borderId="0" xfId="4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9" fontId="1" fillId="0" borderId="0" xfId="4" applyFill="1" applyAlignment="1">
      <alignment horizontal="center"/>
    </xf>
    <xf numFmtId="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8" fontId="2" fillId="0" borderId="0" xfId="0" applyNumberFormat="1" applyFont="1"/>
    <xf numFmtId="168" fontId="4" fillId="0" borderId="0" xfId="0" applyNumberFormat="1" applyFont="1"/>
    <xf numFmtId="165" fontId="8" fillId="0" borderId="0" xfId="4" applyNumberFormat="1" applyFont="1" applyFill="1" applyBorder="1" applyAlignment="1">
      <alignment horizontal="center"/>
    </xf>
    <xf numFmtId="165" fontId="8" fillId="0" borderId="0" xfId="6" applyNumberFormat="1" applyFont="1" applyFill="1"/>
    <xf numFmtId="165" fontId="8" fillId="0" borderId="0" xfId="6" applyNumberFormat="1" applyFont="1"/>
    <xf numFmtId="166" fontId="8" fillId="0" borderId="0" xfId="6" applyNumberFormat="1" applyFont="1" applyFill="1"/>
    <xf numFmtId="166" fontId="8" fillId="0" borderId="0" xfId="4" applyNumberFormat="1" applyFont="1" applyFill="1" applyBorder="1" applyAlignment="1">
      <alignment horizontal="center"/>
    </xf>
    <xf numFmtId="169" fontId="8" fillId="0" borderId="0" xfId="6" applyNumberFormat="1" applyFont="1" applyFill="1"/>
    <xf numFmtId="169" fontId="8" fillId="0" borderId="0" xfId="6" applyNumberFormat="1" applyFont="1"/>
    <xf numFmtId="166" fontId="2" fillId="0" borderId="0" xfId="0" applyNumberFormat="1" applyFont="1" applyAlignment="1">
      <alignment horizontal="right"/>
    </xf>
    <xf numFmtId="166" fontId="7" fillId="0" borderId="0" xfId="6" applyNumberFormat="1" applyFont="1" applyFill="1" applyAlignment="1">
      <alignment horizontal="right"/>
    </xf>
    <xf numFmtId="166" fontId="7" fillId="0" borderId="0" xfId="6" applyNumberFormat="1" applyFont="1" applyAlignment="1">
      <alignment horizontal="right"/>
    </xf>
    <xf numFmtId="1" fontId="0" fillId="0" borderId="0" xfId="0" applyNumberFormat="1"/>
    <xf numFmtId="166" fontId="0" fillId="2" borderId="0" xfId="0" applyNumberFormat="1" applyFill="1" applyAlignment="1">
      <alignment horizontal="center"/>
    </xf>
    <xf numFmtId="1" fontId="0" fillId="2" borderId="0" xfId="0" applyNumberFormat="1" applyFill="1" applyAlignment="1">
      <alignment horizontal="center"/>
    </xf>
    <xf numFmtId="166" fontId="7" fillId="0" borderId="0" xfId="4" applyNumberFormat="1" applyFont="1" applyFill="1" applyBorder="1" applyAlignment="1">
      <alignment horizontal="center"/>
    </xf>
    <xf numFmtId="166" fontId="8" fillId="2" borderId="0" xfId="6" applyNumberFormat="1" applyFont="1" applyFill="1"/>
    <xf numFmtId="165" fontId="8" fillId="2" borderId="0" xfId="6" applyNumberFormat="1" applyFont="1" applyFill="1"/>
    <xf numFmtId="166" fontId="1" fillId="0" borderId="0" xfId="6" applyNumberFormat="1" applyFont="1" applyFill="1" applyAlignment="1">
      <alignment horizontal="right"/>
    </xf>
    <xf numFmtId="166" fontId="1" fillId="0" borderId="0" xfId="6" applyNumberFormat="1" applyFont="1" applyAlignment="1">
      <alignment horizontal="right"/>
    </xf>
    <xf numFmtId="165" fontId="1" fillId="0" borderId="0" xfId="4" applyNumberFormat="1" applyFont="1" applyFill="1" applyBorder="1" applyAlignment="1">
      <alignment horizontal="center"/>
    </xf>
    <xf numFmtId="165" fontId="1" fillId="0" borderId="0" xfId="6" applyNumberFormat="1" applyFont="1" applyFill="1"/>
    <xf numFmtId="165" fontId="1" fillId="0" borderId="0" xfId="6" applyNumberFormat="1" applyFont="1"/>
    <xf numFmtId="166" fontId="1" fillId="0" borderId="0" xfId="4" applyNumberFormat="1" applyFont="1" applyFill="1" applyBorder="1" applyAlignment="1">
      <alignment horizontal="center"/>
    </xf>
    <xf numFmtId="9" fontId="2" fillId="0" borderId="0" xfId="4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0" xfId="3" applyAlignment="1" applyProtection="1">
      <alignment vertical="center" wrapText="1"/>
    </xf>
    <xf numFmtId="10" fontId="1" fillId="0" borderId="0" xfId="0" applyNumberFormat="1" applyFont="1" applyAlignment="1">
      <alignment vertical="center" wrapText="1"/>
    </xf>
    <xf numFmtId="1" fontId="8" fillId="0" borderId="0" xfId="4" applyNumberFormat="1" applyFont="1" applyFill="1" applyBorder="1" applyAlignment="1">
      <alignment horizontal="center" vertical="top"/>
    </xf>
    <xf numFmtId="1" fontId="8" fillId="0" borderId="0" xfId="4" applyNumberFormat="1" applyFont="1" applyFill="1" applyBorder="1" applyAlignment="1">
      <alignment horizontal="center" vertical="center"/>
    </xf>
    <xf numFmtId="170" fontId="8" fillId="0" borderId="0" xfId="6" applyNumberFormat="1" applyFont="1" applyFill="1"/>
    <xf numFmtId="170" fontId="8" fillId="0" borderId="0" xfId="6" applyNumberFormat="1" applyFont="1"/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1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top" wrapText="1"/>
    </xf>
    <xf numFmtId="170" fontId="9" fillId="0" borderId="0" xfId="0" applyNumberFormat="1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166" fontId="7" fillId="0" borderId="0" xfId="0" applyNumberFormat="1" applyFont="1" applyAlignment="1">
      <alignment horizontal="right"/>
    </xf>
    <xf numFmtId="1" fontId="8" fillId="0" borderId="0" xfId="1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9" fontId="8" fillId="0" borderId="0" xfId="0" applyNumberFormat="1" applyFont="1" applyAlignment="1">
      <alignment horizontal="center"/>
    </xf>
    <xf numFmtId="168" fontId="8" fillId="0" borderId="0" xfId="0" applyNumberFormat="1" applyFont="1"/>
    <xf numFmtId="170" fontId="8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166" fontId="8" fillId="0" borderId="0" xfId="0" applyNumberFormat="1" applyFont="1"/>
    <xf numFmtId="0" fontId="15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9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center" vertical="top" wrapText="1"/>
    </xf>
    <xf numFmtId="0" fontId="12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left" vertical="top" wrapText="1"/>
    </xf>
    <xf numFmtId="170" fontId="9" fillId="0" borderId="0" xfId="0" applyNumberFormat="1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left" vertical="top" wrapText="1"/>
    </xf>
    <xf numFmtId="1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49" fontId="8" fillId="0" borderId="0" xfId="0" applyNumberFormat="1" applyFont="1" applyFill="1" applyAlignment="1">
      <alignment horizontal="left"/>
    </xf>
    <xf numFmtId="49" fontId="8" fillId="0" borderId="0" xfId="0" applyNumberFormat="1" applyFont="1" applyFill="1" applyAlignment="1">
      <alignment horizontal="center"/>
    </xf>
    <xf numFmtId="9" fontId="8" fillId="0" borderId="0" xfId="0" applyNumberFormat="1" applyFont="1" applyFill="1" applyAlignment="1">
      <alignment horizontal="center"/>
    </xf>
    <xf numFmtId="168" fontId="8" fillId="0" borderId="0" xfId="0" applyNumberFormat="1" applyFont="1" applyFill="1"/>
    <xf numFmtId="170" fontId="8" fillId="0" borderId="0" xfId="0" applyNumberFormat="1" applyFont="1" applyFill="1" applyAlignment="1">
      <alignment horizontal="right"/>
    </xf>
    <xf numFmtId="2" fontId="8" fillId="0" borderId="0" xfId="0" applyNumberFormat="1" applyFont="1" applyFill="1" applyAlignment="1">
      <alignment horizontal="right"/>
    </xf>
    <xf numFmtId="166" fontId="8" fillId="0" borderId="0" xfId="0" applyNumberFormat="1" applyFont="1" applyFill="1" applyAlignment="1">
      <alignment horizontal="right"/>
    </xf>
    <xf numFmtId="166" fontId="7" fillId="0" borderId="0" xfId="0" applyNumberFormat="1" applyFont="1" applyFill="1" applyAlignment="1">
      <alignment horizontal="right"/>
    </xf>
    <xf numFmtId="166" fontId="8" fillId="0" borderId="0" xfId="0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applyFont="1" applyFill="1"/>
    <xf numFmtId="0" fontId="0" fillId="0" borderId="0" xfId="0" applyFill="1"/>
    <xf numFmtId="0" fontId="4" fillId="0" borderId="0" xfId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" fontId="4" fillId="0" borderId="0" xfId="1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9" fontId="4" fillId="0" borderId="0" xfId="0" applyNumberFormat="1" applyFont="1" applyFill="1" applyAlignment="1">
      <alignment horizontal="center"/>
    </xf>
    <xf numFmtId="168" fontId="1" fillId="0" borderId="0" xfId="0" applyNumberFormat="1" applyFont="1" applyFill="1"/>
    <xf numFmtId="170" fontId="1" fillId="0" borderId="0" xfId="0" applyNumberFormat="1" applyFont="1" applyFill="1" applyAlignment="1">
      <alignment horizontal="right"/>
    </xf>
    <xf numFmtId="2" fontId="1" fillId="0" borderId="0" xfId="0" applyNumberFormat="1" applyFont="1" applyFill="1" applyAlignment="1">
      <alignment horizontal="right"/>
    </xf>
    <xf numFmtId="166" fontId="1" fillId="0" borderId="0" xfId="0" applyNumberFormat="1" applyFont="1" applyFill="1" applyAlignment="1">
      <alignment horizontal="right"/>
    </xf>
    <xf numFmtId="166" fontId="1" fillId="0" borderId="0" xfId="0" applyNumberFormat="1" applyFont="1" applyFill="1"/>
    <xf numFmtId="0" fontId="11" fillId="0" borderId="0" xfId="0" applyFont="1" applyFill="1" applyAlignment="1">
      <alignment horizontal="center"/>
    </xf>
    <xf numFmtId="0" fontId="5" fillId="0" borderId="0" xfId="0" applyFont="1" applyFill="1"/>
    <xf numFmtId="0" fontId="8" fillId="0" borderId="0" xfId="1" applyFont="1" applyFill="1" applyAlignment="1">
      <alignment horizontal="center" vertical="top"/>
    </xf>
    <xf numFmtId="0" fontId="8" fillId="0" borderId="0" xfId="0" applyFont="1" applyFill="1" applyAlignment="1">
      <alignment horizontal="center" vertical="top"/>
    </xf>
    <xf numFmtId="1" fontId="8" fillId="0" borderId="0" xfId="1" applyNumberFormat="1" applyFont="1" applyFill="1" applyAlignment="1">
      <alignment horizontal="center" vertical="top"/>
    </xf>
    <xf numFmtId="1" fontId="8" fillId="0" borderId="0" xfId="1" applyNumberFormat="1" applyFont="1" applyFill="1" applyAlignment="1">
      <alignment horizontal="center"/>
    </xf>
    <xf numFmtId="1" fontId="8" fillId="0" borderId="0" xfId="0" applyNumberFormat="1" applyFont="1" applyFill="1" applyAlignment="1">
      <alignment horizontal="center" vertical="top"/>
    </xf>
    <xf numFmtId="49" fontId="8" fillId="0" borderId="0" xfId="0" applyNumberFormat="1" applyFont="1" applyFill="1" applyAlignment="1">
      <alignment horizontal="center" vertical="top"/>
    </xf>
    <xf numFmtId="9" fontId="8" fillId="0" borderId="0" xfId="0" applyNumberFormat="1" applyFont="1" applyFill="1" applyAlignment="1">
      <alignment horizontal="center" vertical="top"/>
    </xf>
    <xf numFmtId="0" fontId="8" fillId="0" borderId="0" xfId="1" applyFont="1" applyFill="1" applyAlignment="1">
      <alignment horizontal="center"/>
    </xf>
    <xf numFmtId="0" fontId="16" fillId="0" borderId="0" xfId="0" applyFont="1" applyFill="1"/>
    <xf numFmtId="1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horizontal="left" vertical="center" shrinkToFit="1"/>
    </xf>
    <xf numFmtId="49" fontId="20" fillId="0" borderId="0" xfId="0" applyNumberFormat="1" applyFont="1" applyFill="1" applyAlignment="1">
      <alignment horizontal="center"/>
    </xf>
    <xf numFmtId="1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left"/>
    </xf>
    <xf numFmtId="0" fontId="0" fillId="0" borderId="0" xfId="0" applyFill="1" applyAlignment="1">
      <alignment horizontal="center"/>
    </xf>
    <xf numFmtId="14" fontId="8" fillId="0" borderId="0" xfId="0" applyNumberFormat="1" applyFont="1" applyFill="1"/>
    <xf numFmtId="166" fontId="2" fillId="0" borderId="0" xfId="0" applyNumberFormat="1" applyFont="1" applyFill="1" applyAlignment="1">
      <alignment horizontal="right"/>
    </xf>
    <xf numFmtId="166" fontId="0" fillId="0" borderId="0" xfId="0" applyNumberFormat="1" applyFill="1" applyAlignment="1">
      <alignment horizontal="center"/>
    </xf>
    <xf numFmtId="0" fontId="8" fillId="0" borderId="0" xfId="5" applyFont="1" applyFill="1"/>
    <xf numFmtId="0" fontId="17" fillId="0" borderId="0" xfId="0" applyFont="1" applyFill="1" applyAlignment="1">
      <alignment horizontal="left" vertical="top" wrapText="1"/>
    </xf>
    <xf numFmtId="166" fontId="8" fillId="0" borderId="0" xfId="0" applyNumberFormat="1" applyFont="1" applyFill="1" applyAlignment="1">
      <alignment horizontal="center"/>
    </xf>
    <xf numFmtId="0" fontId="20" fillId="0" borderId="0" xfId="0" applyFont="1" applyFill="1"/>
    <xf numFmtId="1" fontId="8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8" fontId="2" fillId="0" borderId="0" xfId="0" applyNumberFormat="1" applyFont="1" applyFill="1"/>
    <xf numFmtId="168" fontId="4" fillId="0" borderId="0" xfId="0" applyNumberFormat="1" applyFont="1" applyFill="1"/>
    <xf numFmtId="0" fontId="1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0" fillId="0" borderId="0" xfId="0" applyFont="1" applyFill="1" applyAlignment="1">
      <alignment horizontal="center" vertical="top" wrapText="1"/>
    </xf>
    <xf numFmtId="0" fontId="9" fillId="0" borderId="0" xfId="0" applyFont="1" applyFill="1" applyAlignment="1">
      <alignment horizontal="center" vertical="top" wrapText="1"/>
    </xf>
    <xf numFmtId="0" fontId="19" fillId="0" borderId="0" xfId="0" applyFont="1" applyFill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168" fontId="8" fillId="2" borderId="0" xfId="0" applyNumberFormat="1" applyFont="1" applyFill="1"/>
    <xf numFmtId="166" fontId="8" fillId="2" borderId="0" xfId="4" applyNumberFormat="1" applyFont="1" applyFill="1" applyBorder="1" applyAlignment="1">
      <alignment horizontal="center"/>
    </xf>
    <xf numFmtId="170" fontId="8" fillId="2" borderId="0" xfId="0" applyNumberFormat="1" applyFont="1" applyFill="1" applyAlignment="1">
      <alignment horizontal="right"/>
    </xf>
    <xf numFmtId="2" fontId="8" fillId="2" borderId="0" xfId="0" applyNumberFormat="1" applyFont="1" applyFill="1" applyAlignment="1">
      <alignment horizontal="right"/>
    </xf>
    <xf numFmtId="166" fontId="8" fillId="2" borderId="0" xfId="0" applyNumberFormat="1" applyFont="1" applyFill="1" applyAlignment="1">
      <alignment horizontal="right"/>
    </xf>
    <xf numFmtId="166" fontId="8" fillId="2" borderId="0" xfId="0" applyNumberFormat="1" applyFont="1" applyFill="1"/>
    <xf numFmtId="0" fontId="10" fillId="2" borderId="0" xfId="0" applyFont="1" applyFill="1" applyAlignment="1">
      <alignment horizontal="center" vertical="top" wrapText="1"/>
    </xf>
    <xf numFmtId="0" fontId="8" fillId="2" borderId="0" xfId="0" applyFont="1" applyFill="1"/>
    <xf numFmtId="0" fontId="8" fillId="2" borderId="0" xfId="0" applyFont="1" applyFill="1" applyAlignment="1">
      <alignment vertical="top"/>
    </xf>
    <xf numFmtId="0" fontId="1" fillId="2" borderId="0" xfId="0" applyFont="1" applyFill="1"/>
  </cellXfs>
  <cellStyles count="8">
    <cellStyle name="Dezimal_Saft" xfId="1" xr:uid="{00000000-0005-0000-0000-000000000000}"/>
    <cellStyle name="Euro" xfId="2" xr:uid="{00000000-0005-0000-0000-000001000000}"/>
    <cellStyle name="Hyperlink_Vorlage Listung_LZ Kehl" xfId="7" xr:uid="{00000000-0005-0000-0000-000002000000}"/>
    <cellStyle name="Link" xfId="3" builtinId="8"/>
    <cellStyle name="Prozent" xfId="4" builtinId="5"/>
    <cellStyle name="Standard" xfId="0" builtinId="0"/>
    <cellStyle name="Standard 2" xfId="5" xr:uid="{00000000-0005-0000-0000-000006000000}"/>
    <cellStyle name="Währung" xfId="6" builtinId="4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81FF81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9EFCEA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FA74F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estellannahme@kumpf-saft.de" TargetMode="External"/><Relationship Id="rId2" Type="http://schemas.openxmlformats.org/officeDocument/2006/relationships/hyperlink" Target="mailto:info@kumpf-saft.de" TargetMode="External"/><Relationship Id="rId1" Type="http://schemas.openxmlformats.org/officeDocument/2006/relationships/hyperlink" Target="https://www.kumpf-saft.d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10A0B-3701-4FC1-BC22-664603F65AD9}">
  <dimension ref="A1:B41"/>
  <sheetViews>
    <sheetView workbookViewId="0">
      <selection activeCell="B7" sqref="B7"/>
    </sheetView>
  </sheetViews>
  <sheetFormatPr baseColWidth="10" defaultRowHeight="12.5"/>
  <cols>
    <col min="1" max="1" width="43.54296875" bestFit="1" customWidth="1"/>
    <col min="2" max="2" width="32.453125" bestFit="1" customWidth="1"/>
  </cols>
  <sheetData>
    <row r="1" spans="1:2" ht="19.5">
      <c r="A1" s="36" t="s">
        <v>52</v>
      </c>
    </row>
    <row r="2" spans="1:2">
      <c r="A2" s="136" t="s">
        <v>53</v>
      </c>
      <c r="B2" s="136"/>
    </row>
    <row r="3" spans="1:2">
      <c r="A3" s="37" t="s">
        <v>54</v>
      </c>
      <c r="B3" s="37" t="s">
        <v>52</v>
      </c>
    </row>
    <row r="4" spans="1:2">
      <c r="A4" s="37" t="s">
        <v>55</v>
      </c>
      <c r="B4" s="37" t="s">
        <v>56</v>
      </c>
    </row>
    <row r="5" spans="1:2">
      <c r="A5" s="37" t="s">
        <v>57</v>
      </c>
      <c r="B5" s="37">
        <v>1271</v>
      </c>
    </row>
    <row r="6" spans="1:2">
      <c r="A6" s="37" t="s">
        <v>58</v>
      </c>
      <c r="B6" s="37">
        <v>99901019</v>
      </c>
    </row>
    <row r="7" spans="1:2">
      <c r="A7" s="37" t="s">
        <v>59</v>
      </c>
      <c r="B7" s="37">
        <v>9608693</v>
      </c>
    </row>
    <row r="8" spans="1:2">
      <c r="A8" s="37" t="s">
        <v>60</v>
      </c>
      <c r="B8" s="37" t="s">
        <v>61</v>
      </c>
    </row>
    <row r="9" spans="1:2">
      <c r="A9" s="137" t="s">
        <v>62</v>
      </c>
      <c r="B9" s="37" t="s">
        <v>63</v>
      </c>
    </row>
    <row r="10" spans="1:2">
      <c r="A10" s="137"/>
      <c r="B10" s="37" t="s">
        <v>64</v>
      </c>
    </row>
    <row r="11" spans="1:2">
      <c r="A11" s="137"/>
      <c r="B11" s="37" t="s">
        <v>65</v>
      </c>
    </row>
    <row r="12" spans="1:2">
      <c r="A12" s="37" t="s">
        <v>66</v>
      </c>
      <c r="B12" s="38" t="s">
        <v>67</v>
      </c>
    </row>
    <row r="13" spans="1:2">
      <c r="A13" s="137" t="s">
        <v>68</v>
      </c>
      <c r="B13" s="37" t="s">
        <v>69</v>
      </c>
    </row>
    <row r="14" spans="1:2">
      <c r="A14" s="137"/>
      <c r="B14" s="37" t="s">
        <v>70</v>
      </c>
    </row>
    <row r="15" spans="1:2">
      <c r="A15" s="37" t="s">
        <v>71</v>
      </c>
      <c r="B15" s="38" t="s">
        <v>3</v>
      </c>
    </row>
    <row r="16" spans="1:2">
      <c r="A16" s="37" t="s">
        <v>72</v>
      </c>
      <c r="B16" s="38" t="s">
        <v>73</v>
      </c>
    </row>
    <row r="17" spans="1:2">
      <c r="A17" s="37" t="s">
        <v>74</v>
      </c>
      <c r="B17" s="37" t="s">
        <v>75</v>
      </c>
    </row>
    <row r="18" spans="1:2">
      <c r="A18" s="37" t="s">
        <v>76</v>
      </c>
      <c r="B18" s="37" t="s">
        <v>77</v>
      </c>
    </row>
    <row r="19" spans="1:2">
      <c r="A19" s="37" t="s">
        <v>78</v>
      </c>
      <c r="B19" s="37" t="s">
        <v>77</v>
      </c>
    </row>
    <row r="20" spans="1:2">
      <c r="A20" s="37" t="s">
        <v>79</v>
      </c>
      <c r="B20" s="37">
        <v>4001766000002</v>
      </c>
    </row>
    <row r="21" spans="1:2">
      <c r="A21" s="37" t="s">
        <v>80</v>
      </c>
      <c r="B21" s="37">
        <v>20111465</v>
      </c>
    </row>
    <row r="22" spans="1:2">
      <c r="A22" s="37" t="s">
        <v>81</v>
      </c>
      <c r="B22" s="37" t="s">
        <v>82</v>
      </c>
    </row>
    <row r="23" spans="1:2">
      <c r="A23" s="37" t="s">
        <v>83</v>
      </c>
      <c r="B23" s="37" t="s">
        <v>18</v>
      </c>
    </row>
    <row r="24" spans="1:2">
      <c r="A24" s="136" t="s">
        <v>84</v>
      </c>
      <c r="B24" s="136"/>
    </row>
    <row r="25" spans="1:2">
      <c r="A25" s="37" t="s">
        <v>85</v>
      </c>
      <c r="B25" s="37" t="s">
        <v>86</v>
      </c>
    </row>
    <row r="26" spans="1:2">
      <c r="A26" s="37" t="s">
        <v>7</v>
      </c>
      <c r="B26" s="37" t="s">
        <v>87</v>
      </c>
    </row>
    <row r="27" spans="1:2">
      <c r="A27" s="37" t="s">
        <v>88</v>
      </c>
      <c r="B27" s="37" t="s">
        <v>87</v>
      </c>
    </row>
    <row r="28" spans="1:2" ht="62.5">
      <c r="A28" s="37" t="s">
        <v>89</v>
      </c>
      <c r="B28" s="37" t="s">
        <v>90</v>
      </c>
    </row>
    <row r="29" spans="1:2">
      <c r="A29" s="37" t="s">
        <v>91</v>
      </c>
      <c r="B29" s="37" t="s">
        <v>92</v>
      </c>
    </row>
    <row r="30" spans="1:2" ht="400">
      <c r="A30" s="37" t="s">
        <v>93</v>
      </c>
      <c r="B30" s="37" t="s">
        <v>94</v>
      </c>
    </row>
    <row r="31" spans="1:2">
      <c r="A31" s="136" t="s">
        <v>95</v>
      </c>
      <c r="B31" s="136"/>
    </row>
    <row r="32" spans="1:2" ht="25">
      <c r="A32" s="37" t="s">
        <v>96</v>
      </c>
      <c r="B32" s="37" t="s">
        <v>97</v>
      </c>
    </row>
    <row r="33" spans="1:2" ht="25">
      <c r="A33" s="37" t="s">
        <v>98</v>
      </c>
      <c r="B33" s="37" t="s">
        <v>99</v>
      </c>
    </row>
    <row r="34" spans="1:2" ht="62.5">
      <c r="A34" s="37" t="s">
        <v>100</v>
      </c>
      <c r="B34" s="37" t="s">
        <v>101</v>
      </c>
    </row>
    <row r="35" spans="1:2">
      <c r="A35" s="136" t="s">
        <v>102</v>
      </c>
      <c r="B35" s="136"/>
    </row>
    <row r="36" spans="1:2">
      <c r="A36" s="37" t="s">
        <v>103</v>
      </c>
      <c r="B36" s="39">
        <v>0.01</v>
      </c>
    </row>
    <row r="37" spans="1:2">
      <c r="A37" s="37" t="s">
        <v>104</v>
      </c>
      <c r="B37" s="37" t="s">
        <v>105</v>
      </c>
    </row>
    <row r="38" spans="1:2">
      <c r="A38" s="37" t="s">
        <v>106</v>
      </c>
      <c r="B38" s="39">
        <v>3.3000000000000002E-2</v>
      </c>
    </row>
    <row r="39" spans="1:2">
      <c r="A39" s="37" t="s">
        <v>107</v>
      </c>
      <c r="B39" s="39">
        <v>0.03</v>
      </c>
    </row>
    <row r="40" spans="1:2">
      <c r="A40" s="37" t="s">
        <v>108</v>
      </c>
      <c r="B40" s="37" t="s">
        <v>176</v>
      </c>
    </row>
    <row r="41" spans="1:2" ht="25">
      <c r="A41" s="37" t="s">
        <v>109</v>
      </c>
      <c r="B41" s="37" t="s">
        <v>110</v>
      </c>
    </row>
  </sheetData>
  <mergeCells count="6">
    <mergeCell ref="A35:B35"/>
    <mergeCell ref="A2:B2"/>
    <mergeCell ref="A9:A11"/>
    <mergeCell ref="A13:A14"/>
    <mergeCell ref="A24:B24"/>
    <mergeCell ref="A31:B31"/>
  </mergeCells>
  <hyperlinks>
    <hyperlink ref="B12" r:id="rId1" display="https://www.kumpf-saft.de/" xr:uid="{04043B17-2B2A-4E9A-95C2-005C274556DB}"/>
    <hyperlink ref="B15" r:id="rId2" display="mailto:info@kumpf-saft.de" xr:uid="{B4E7A2F2-1A85-416B-9EE9-CD812EB3F27D}"/>
    <hyperlink ref="B16" r:id="rId3" display="mailto:bestellannahme@kumpf-saft.de" xr:uid="{C7DF95DC-C8C6-4106-852B-FACCA64690BF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177"/>
  <sheetViews>
    <sheetView tabSelected="1" zoomScale="90" zoomScaleNormal="90" zoomScaleSheetLayoutView="110" workbookViewId="0">
      <pane xSplit="5" ySplit="2" topLeftCell="H3" activePane="bottomRight" state="frozen"/>
      <selection pane="topRight" activeCell="F1" sqref="F1"/>
      <selection pane="bottomLeft" activeCell="A3" sqref="A3"/>
      <selection pane="bottomRight" activeCell="M31" sqref="M31"/>
    </sheetView>
  </sheetViews>
  <sheetFormatPr baseColWidth="10" defaultRowHeight="12.75" customHeight="1"/>
  <cols>
    <col min="1" max="1" width="9.54296875" style="3" customWidth="1"/>
    <col min="2" max="2" width="15" style="3" customWidth="1"/>
    <col min="3" max="3" width="18.453125" style="3" customWidth="1"/>
    <col min="4" max="4" width="20.453125" style="3" customWidth="1"/>
    <col min="5" max="5" width="38.453125" style="1" customWidth="1"/>
    <col min="6" max="6" width="6.1796875" style="1" customWidth="1"/>
    <col min="7" max="7" width="4.54296875" style="1" customWidth="1"/>
    <col min="8" max="8" width="4.54296875" style="7" customWidth="1"/>
    <col min="9" max="9" width="6.453125" style="2" customWidth="1"/>
    <col min="10" max="10" width="5.1796875" style="4" bestFit="1" customWidth="1"/>
    <col min="11" max="11" width="5.1796875" style="4" customWidth="1"/>
    <col min="12" max="12" width="5.1796875" style="3" customWidth="1"/>
    <col min="13" max="13" width="7.54296875" style="3" bestFit="1" customWidth="1"/>
    <col min="14" max="14" width="10.1796875" style="12" customWidth="1"/>
    <col min="15" max="15" width="10.54296875" style="3" customWidth="1"/>
    <col min="16" max="16" width="9.54296875" style="15" customWidth="1"/>
    <col min="17" max="17" width="9" style="28" customWidth="1"/>
    <col min="18" max="22" width="8" style="15" customWidth="1"/>
    <col min="23" max="23" width="8" style="43" customWidth="1"/>
    <col min="24" max="24" width="8" style="19" customWidth="1"/>
    <col min="25" max="25" width="13.1796875" style="33" bestFit="1" customWidth="1"/>
    <col min="26" max="29" width="12.453125" style="30" customWidth="1"/>
    <col min="30" max="30" width="8.81640625" style="22" customWidth="1"/>
    <col min="31" max="31" width="10.1796875" style="20" customWidth="1"/>
    <col min="32" max="32" width="10.81640625" style="25" customWidth="1"/>
    <col min="33" max="33" width="10.1796875" style="25" customWidth="1"/>
    <col min="34" max="34" width="10.81640625" style="24" customWidth="1"/>
    <col min="35" max="35" width="11.1796875" style="24" customWidth="1"/>
    <col min="36" max="36" width="12.453125" style="3" bestFit="1" customWidth="1"/>
    <col min="37" max="37" width="13" style="3" customWidth="1"/>
    <col min="38" max="39" width="11.453125" customWidth="1"/>
  </cols>
  <sheetData>
    <row r="1" spans="1:42" s="74" customFormat="1" ht="69.75" customHeight="1">
      <c r="A1" s="70" t="s">
        <v>0</v>
      </c>
      <c r="B1" s="71" t="s">
        <v>10</v>
      </c>
      <c r="C1" s="139" t="s">
        <v>1</v>
      </c>
      <c r="D1" s="139"/>
      <c r="E1" s="70" t="s">
        <v>11</v>
      </c>
      <c r="F1" s="70" t="s">
        <v>12</v>
      </c>
      <c r="G1" s="70" t="s">
        <v>13</v>
      </c>
      <c r="H1" s="70" t="s">
        <v>16</v>
      </c>
      <c r="I1" s="70" t="s">
        <v>17</v>
      </c>
      <c r="J1" s="70" t="s">
        <v>19</v>
      </c>
      <c r="K1" s="70" t="s">
        <v>20</v>
      </c>
      <c r="L1" s="70" t="s">
        <v>2</v>
      </c>
      <c r="M1" s="70" t="s">
        <v>177</v>
      </c>
      <c r="N1" s="150" t="s">
        <v>182</v>
      </c>
      <c r="O1" s="150"/>
      <c r="P1" s="72" t="s">
        <v>46</v>
      </c>
      <c r="Q1" s="150" t="s">
        <v>181</v>
      </c>
      <c r="R1" s="150"/>
      <c r="S1" s="140" t="s">
        <v>183</v>
      </c>
      <c r="T1" s="140"/>
      <c r="U1" s="140" t="s">
        <v>184</v>
      </c>
      <c r="V1" s="140"/>
      <c r="W1" s="150" t="s">
        <v>185</v>
      </c>
      <c r="X1" s="150"/>
      <c r="Y1" s="72" t="s">
        <v>47</v>
      </c>
      <c r="Z1" s="150" t="s">
        <v>186</v>
      </c>
      <c r="AA1" s="150"/>
      <c r="AB1" s="139"/>
      <c r="AC1" s="139"/>
      <c r="AD1" s="139"/>
      <c r="AE1" s="139"/>
      <c r="AF1" s="138" t="s">
        <v>50</v>
      </c>
      <c r="AG1" s="138"/>
      <c r="AH1" s="138" t="s">
        <v>51</v>
      </c>
      <c r="AI1" s="138"/>
      <c r="AJ1" s="73" t="s">
        <v>27</v>
      </c>
      <c r="AK1" s="73"/>
      <c r="AL1" s="74" t="s">
        <v>179</v>
      </c>
    </row>
    <row r="2" spans="1:42" s="74" customFormat="1" ht="28.5" customHeight="1">
      <c r="A2" s="70"/>
      <c r="B2" s="70"/>
      <c r="C2" s="70" t="s">
        <v>8</v>
      </c>
      <c r="D2" s="70" t="s">
        <v>9</v>
      </c>
      <c r="E2" s="70" t="s">
        <v>8</v>
      </c>
      <c r="F2" s="70" t="s">
        <v>14</v>
      </c>
      <c r="G2" s="75" t="s">
        <v>15</v>
      </c>
      <c r="H2" s="76"/>
      <c r="I2" s="35"/>
      <c r="J2" s="35"/>
      <c r="K2" s="70"/>
      <c r="L2" s="70"/>
      <c r="M2" s="70"/>
      <c r="N2" s="70" t="s">
        <v>8</v>
      </c>
      <c r="O2" s="70" t="s">
        <v>9</v>
      </c>
      <c r="P2" s="70" t="s">
        <v>9</v>
      </c>
      <c r="Q2" s="70" t="s">
        <v>8</v>
      </c>
      <c r="R2" s="70" t="s">
        <v>9</v>
      </c>
      <c r="S2" s="77" t="s">
        <v>8</v>
      </c>
      <c r="T2" s="77" t="s">
        <v>9</v>
      </c>
      <c r="U2" s="77" t="s">
        <v>8</v>
      </c>
      <c r="V2" s="77" t="s">
        <v>9</v>
      </c>
      <c r="W2" s="78" t="s">
        <v>21</v>
      </c>
      <c r="X2" s="79" t="s">
        <v>22</v>
      </c>
      <c r="Y2" s="79" t="s">
        <v>9</v>
      </c>
      <c r="Z2" s="79" t="s">
        <v>48</v>
      </c>
      <c r="AA2" s="79" t="s">
        <v>49</v>
      </c>
      <c r="AB2" s="80" t="s">
        <v>23</v>
      </c>
      <c r="AC2" s="80" t="s">
        <v>24</v>
      </c>
      <c r="AD2" s="80" t="s">
        <v>25</v>
      </c>
      <c r="AE2" s="80" t="s">
        <v>26</v>
      </c>
      <c r="AF2" s="81" t="s">
        <v>8</v>
      </c>
      <c r="AG2" s="81" t="s">
        <v>9</v>
      </c>
      <c r="AH2" s="81" t="s">
        <v>8</v>
      </c>
      <c r="AI2" s="81" t="s">
        <v>9</v>
      </c>
      <c r="AJ2" s="73" t="s">
        <v>9</v>
      </c>
      <c r="AK2" s="73" t="s">
        <v>8</v>
      </c>
    </row>
    <row r="3" spans="1:42" s="95" customFormat="1" ht="12.5">
      <c r="A3" s="82"/>
      <c r="B3" s="83">
        <v>600</v>
      </c>
      <c r="C3" s="82">
        <v>2087019400005</v>
      </c>
      <c r="D3" s="82">
        <v>4003085006260</v>
      </c>
      <c r="E3" s="84" t="s">
        <v>132</v>
      </c>
      <c r="F3" s="82">
        <v>6</v>
      </c>
      <c r="G3" s="82">
        <v>60</v>
      </c>
      <c r="H3" s="85"/>
      <c r="I3" s="85" t="s">
        <v>18</v>
      </c>
      <c r="J3" s="86">
        <v>0.19</v>
      </c>
      <c r="K3" s="86">
        <v>0.19</v>
      </c>
      <c r="L3" s="41">
        <v>1183</v>
      </c>
      <c r="M3" s="41"/>
      <c r="N3" s="87">
        <f>O3/F3</f>
        <v>1.36</v>
      </c>
      <c r="O3" s="87">
        <v>8.16</v>
      </c>
      <c r="P3" s="13">
        <f>(R3/(1+K3)-O3)/(R3/(1+K3))</f>
        <v>0.25247113163972285</v>
      </c>
      <c r="Q3" s="17">
        <f>R3/F3</f>
        <v>2.165</v>
      </c>
      <c r="R3" s="17">
        <v>12.99</v>
      </c>
      <c r="S3" s="26" t="str">
        <f>IF(ROUND(Q3+Q3*0.1,2)&lt;10,IF(ROUND(Q3+Q3*0.1,2)=1,1.09,IF(ROUND(Q3+Q3*0.1,2)=2,2.09,IF(ROUND(Q3+Q3*0.1,2)=3,3.09,IF(ROUND(Q3+Q3*0.1,2)=4,4.09,IF(ROUND(Q3+Q3*0.1,2)=5,5.09,IF(ROUND(Q3+Q3*0.1,2)=6,6.09,IF(ROUND(Q3+Q3*0.1,2)=7,7.09,IF(ROUND(Q3+Q3*0.1,2)=8,8.09,IF(ROUND(Q3+Q3*0.1,2)=9,9.09,REPLACE(ROUND(Q3+Q3*0.1,2),4,1,9)))))))))),IF(AND(ROUND(Q3+Q3*0.1,2)&gt;=10,ROUND(Q3+Q3*0.1,2)&lt;=99.99),IF(ROUND(Q3+Q3*0.1,2)-LEFT(ROUND(Q3+Q3*0.1,2),2)&lt;=0.49,LEFT(ROUND(Q3+Q3*0.1,2),2)+0.49,IF(ROUND(Q3+Q3*0.1,2)-LEFT(ROUND(Q3+Q3*0.1,2),2)&gt;0.49,LEFT(ROUND(Q3+Q3*0.1,2),2)+0.99)),IF(AND(ROUND(Q3+Q3*0.1,2)&gt;=100,ROUND(Q3+Q3*0.1,2)&lt;=999.99),REPLACE(ROUND(Q3+Q3*0.1,2),3,4,9),IF(AND(ROUND(Q3+Q3*0.1,2)&gt;=1000),REPLACE(ROUND(Q3+Q3*0.1,2),3,5,99)))))</f>
        <v>2,39</v>
      </c>
      <c r="T3" s="26">
        <f>IF(ROUND(R3+R3*0.1,2)&lt;10,IF(ROUND(R3+R3*0.1,2)=1,1.09,IF(ROUND(R3+R3*0.1,2)=2,2.09,IF(ROUND(R3+R3*0.1,2)=3,3.09,IF(ROUND(R3+R3*0.1,2)=4,4.09,IF(ROUND(R3+R3*0.1,2)=5,5.09,IF(ROUND(R3+R3*0.1,2)=6,6.09,IF(ROUND(R3+R3*0.1,2)=7,7.09,IF(ROUND(R3+R3*0.1,2)=8,8.09,IF(ROUND(R3+R3*0.1,2)=9,9.09,REPLACE(ROUND(R3+R3*0.1,2),4,1,9)))))))))),IF(AND(ROUND(R3+R3*0.1,2)&gt;=10,ROUND(R3+R3*0.1,2)&lt;=99.99),IF(ROUND(R3+R3*0.1,2)-LEFT(ROUND(R3+R3*0.1,2),2)&lt;=0.49,LEFT(ROUND(R3+R3*0.1,2),2)+0.49,IF(ROUND(R3+R3*0.1,2)-LEFT(ROUND(R3+R3*0.1,2),2)&gt;0.49,LEFT(ROUND(R3+R3*0.1,2),2)+0.99)),IF(AND(ROUND(R3+R3*0.1,2)&gt;=100,ROUND(R3+R3*0.1,2)&lt;=999.99),REPLACE(ROUND(R3+R3*0.1,2),3,4,9),IF(AND(ROUND(R3+R3*0.1,2)&gt;=1000),REPLACE(ROUND(R3+R3*0.1,2),3,5,99)))))</f>
        <v>14.49</v>
      </c>
      <c r="U3" s="26" t="str">
        <f>IF(ROUND(S3+S3*0.1,2)&lt;10,IF(ROUND(S3+S3*0.1,2)=1,1.09,IF(ROUND(S3+S3*0.1,2)=2,2.09,IF(ROUND(S3+S3*0.1,2)=3,3.09,IF(ROUND(S3+S3*0.1,2)=4,4.09,IF(ROUND(S3+S3*0.1,2)=5,5.09,IF(ROUND(S3+S3*0.1,2)=6,6.09,IF(ROUND(S3+S3*0.1,2)=7,7.09,IF(ROUND(S3+S3*0.1,2)=8,8.09,IF(ROUND(S3+S3*0.1,2)=9,9.09,REPLACE(ROUND(S3+S3*0.1,2),4,1,9)))))))))),IF(AND(ROUND(S3+S3*0.1,2)&gt;=10,ROUND(S3+S3*0.1,2)&lt;=99.99),IF(ROUND(S3+S3*0.1,2)-LEFT(ROUND(S3+S3*0.1,2),2)&lt;=0.49,LEFT(ROUND(S3+S3*0.1,2),2)+0.49,IF(ROUND(S3+S3*0.1,2)-LEFT(ROUND(S3+S3*0.1,2),2)&gt;0.49,LEFT(ROUND(S3+S3*0.1,2),2)+0.99)),IF(AND(ROUND(S3+S3*0.1,2)&gt;=100,ROUND(S3+S3*0.1,2)&lt;=999.99),REPLACE(ROUND(S3+S3*0.1,2),3,4,9),IF(AND(ROUND(S3+S3*0.1,2)&gt;=1000),REPLACE(ROUND(S3+S3*0.1,2),3,5,99)))))</f>
        <v>2,69</v>
      </c>
      <c r="V3" s="26">
        <f>IF(ROUND(T3+T3*0.1,2)&lt;10,IF(ROUND(T3+T3*0.1,2)=1,1.09,IF(ROUND(T3+T3*0.1,2)=2,2.09,IF(ROUND(T3+T3*0.1,2)=3,3.09,IF(ROUND(T3+T3*0.1,2)=4,4.09,IF(ROUND(T3+T3*0.1,2)=5,5.09,IF(ROUND(T3+T3*0.1,2)=6,6.09,IF(ROUND(T3+T3*0.1,2)=7,7.09,IF(ROUND(T3+T3*0.1,2)=8,8.09,IF(ROUND(T3+T3*0.1,2)=9,9.09,REPLACE(ROUND(T3+T3*0.1,2),4,1,9)))))))))),IF(AND(ROUND(T3+T3*0.1,2)&gt;=10,ROUND(T3+T3*0.1,2)&lt;=99.99),IF(ROUND(T3+T3*0.1,2)-LEFT(ROUND(T3+T3*0.1,2),2)&lt;=0.49,LEFT(ROUND(T3+T3*0.1,2),2)+0.49,IF(ROUND(T3+T3*0.1,2)-LEFT(ROUND(T3+T3*0.1,2),2)&gt;0.49,LEFT(ROUND(T3+T3*0.1,2),2)+0.99)),IF(AND(ROUND(T3+T3*0.1,2)&gt;=100,ROUND(T3+T3*0.1,2)&lt;=999.99),REPLACE(ROUND(T3+T3*0.1,2),3,4,9),IF(AND(ROUND(T3+T3*0.1,2)&gt;=1000),REPLACE(ROUND(T3+T3*0.1,2),3,5,99)))))</f>
        <v>15.99</v>
      </c>
      <c r="W3" s="88">
        <v>1.115</v>
      </c>
      <c r="X3" s="89">
        <f>W3*6</f>
        <v>6.6899999999999995</v>
      </c>
      <c r="Y3" s="13">
        <f>(AA3/(1+K3)-X3)/(AA3/(1+K3))</f>
        <v>0.29485385296722771</v>
      </c>
      <c r="Z3" s="90">
        <f>AA3/F3</f>
        <v>1.8816666666666666</v>
      </c>
      <c r="AA3" s="90">
        <v>11.29</v>
      </c>
      <c r="AB3" s="91" t="str">
        <f>IF(ROUND(Z3+Z3*0.1,2)&lt;10,IF(ROUND(Z3+Z3*0.1,2)=1,1.09,IF(ROUND(Z3+Z3*0.1,2)=2,2.09,IF(ROUND(Z3+Z3*0.1,2)=3,3.09,IF(ROUND(Z3+Z3*0.1,2)=4,4.09,IF(ROUND(Z3+Z3*0.1,2)=5,5.09,IF(ROUND(Z3+Z3*0.1,2)=6,6.09,IF(ROUND(Z3+Z3*0.1,2)=7,7.09,IF(ROUND(Z3+Z3*0.1,2)=8,8.09,IF(ROUND(Z3+Z3*0.1,2)=9,9.09,REPLACE(ROUND(Z3+Z3*0.1,2),4,1,9)))))))))),IF(AND(ROUND(Z3+Z3*0.1,2)&gt;=10,ROUND(Z3+Z3*0.1,2)&lt;=99.99),IF(ROUND(Z3+Z3*0.1,2)-LEFT(ROUND(Z3+Z3*0.1,2),2)&lt;=0.49,LEFT(ROUND(Z3+Z3*0.1,2),2)+0.49,IF(ROUND(Z3+Z3*0.1,2)-LEFT(ROUND(Z3+Z3*0.1,2),2)&gt;0.49,LEFT(ROUND(Z3+Z3*0.1,2),2)+0.99)),IF(AND(ROUND(Z3+Z3*0.1,2)&gt;=100,ROUND(Z3+Z3*0.1,2)&lt;=999.99),REPLACE(ROUND(Z3+Z3*0.1,2),3,4,9),IF(AND(ROUND(Z3+Z3*0.1,2)&gt;=1000),REPLACE(ROUND(Z3+Z3*0.1,2),3,5,99)))))</f>
        <v>2,09</v>
      </c>
      <c r="AC3" s="91">
        <f>IF(ROUND(AA3+AA3*0.1,2)&lt;10,IF(ROUND(AA3+AA3*0.1,2)=1,1.09,IF(ROUND(AA3+AA3*0.1,2)=2,2.09,IF(ROUND(AA3+AA3*0.1,2)=3,3.09,IF(ROUND(AA3+AA3*0.1,2)=4,4.09,IF(ROUND(AA3+AA3*0.1,2)=5,5.09,IF(ROUND(AA3+AA3*0.1,2)=6,6.09,IF(ROUND(AA3+AA3*0.1,2)=7,7.09,IF(ROUND(AA3+AA3*0.1,2)=8,8.09,IF(ROUND(AA3+AA3*0.1,2)=9,9.09,REPLACE(ROUND(AA3+AA3*0.1,2),4,1,9)))))))))),IF(AND(ROUND(AA3+AA3*0.1,2)&gt;=10,ROUND(AA3+AA3*0.1,2)&lt;=99.99),IF(ROUND(AA3+AA3*0.1,2)-LEFT(ROUND(AA3+AA3*0.1,2),2)&lt;=0.49,LEFT(ROUND(AA3+AA3*0.1,2),2)+0.49,IF(ROUND(AA3+AA3*0.1,2)-LEFT(ROUND(AA3+AA3*0.1,2),2)&gt;0.49,LEFT(ROUND(AA3+AA3*0.1,2),2)+0.99)),IF(AND(ROUND(AA3+AA3*0.1,2)&gt;=100,ROUND(AA3+AA3*0.1,2)&lt;=999.99),REPLACE(ROUND(AA3+AA3*0.1,2),3,4,9),IF(AND(ROUND(AA3+AA3*0.1,2)&gt;=1000),REPLACE(ROUND(AA3+AA3*0.1,2),3,5,99)))))</f>
        <v>12.49</v>
      </c>
      <c r="AD3" s="91" t="str">
        <f>IF(ROUND(AB3+AB3*0.1,2)&lt;10,IF(ROUND(AB3+AB3*0.1,2)=1,1.09,IF(ROUND(AB3+AB3*0.1,2)=2,2.09,IF(ROUND(AB3+AB3*0.1,2)=3,3.09,IF(ROUND(AB3+AB3*0.1,2)=4,4.09,IF(ROUND(AB3+AB3*0.1,2)=5,5.09,IF(ROUND(AB3+AB3*0.1,2)=6,6.09,IF(ROUND(AB3+AB3*0.1,2)=7,7.09,IF(ROUND(AB3+AB3*0.1,2)=8,8.09,IF(ROUND(AB3+AB3*0.1,2)=9,9.09,REPLACE(ROUND(AB3+AB3*0.1,2),4,1,9)))))))))),IF(AND(ROUND(AB3+AB3*0.1,2)&gt;=10,ROUND(AB3+AB3*0.1,2)&lt;=99.99),IF(ROUND(AB3+AB3*0.1,2)-LEFT(ROUND(AB3+AB3*0.1,2),2)&lt;=0.49,LEFT(ROUND(AB3+AB3*0.1,2),2)+0.49,IF(ROUND(AB3+AB3*0.1,2)-LEFT(ROUND(AB3+AB3*0.1,2),2)&gt;0.49,LEFT(ROUND(AB3+AB3*0.1,2),2)+0.99)),IF(AND(ROUND(AB3+AB3*0.1,2)&gt;=100,ROUND(AB3+AB3*0.1,2)&lt;=999.99),REPLACE(ROUND(AB3+AB3*0.1,2),3,4,9),IF(AND(ROUND(AB3+AB3*0.1,2)&gt;=1000),REPLACE(ROUND(AB3+AB3*0.1,2),3,5,99)))))</f>
        <v>2,39</v>
      </c>
      <c r="AE3" s="91">
        <f>IF(ROUND(AC3+AC3*0.1,2)&lt;10,IF(ROUND(AC3+AC3*0.1,2)=1,1.09,IF(ROUND(AC3+AC3*0.1,2)=2,2.09,IF(ROUND(AC3+AC3*0.1,2)=3,3.09,IF(ROUND(AC3+AC3*0.1,2)=4,4.09,IF(ROUND(AC3+AC3*0.1,2)=5,5.09,IF(ROUND(AC3+AC3*0.1,2)=6,6.09,IF(ROUND(AC3+AC3*0.1,2)=7,7.09,IF(ROUND(AC3+AC3*0.1,2)=8,8.09,IF(ROUND(AC3+AC3*0.1,2)=9,9.09,REPLACE(ROUND(AC3+AC3*0.1,2),4,1,9)))))))))),IF(AND(ROUND(AC3+AC3*0.1,2)&gt;=10,ROUND(AC3+AC3*0.1,2)&lt;=99.99),IF(ROUND(AC3+AC3*0.1,2)-LEFT(ROUND(AC3+AC3*0.1,2),2)&lt;=0.49,LEFT(ROUND(AC3+AC3*0.1,2),2)+0.49,IF(ROUND(AC3+AC3*0.1,2)-LEFT(ROUND(AC3+AC3*0.1,2),2)&gt;0.49,LEFT(ROUND(AC3+AC3*0.1,2),2)+0.99)),IF(AND(ROUND(AC3+AC3*0.1,2)&gt;=100,ROUND(AC3+AC3*0.1,2)&lt;=999.99),REPLACE(ROUND(AC3+AC3*0.1,2),3,4,9),IF(AND(ROUND(AC3+AC3*0.1,2)&gt;=1000),REPLACE(ROUND(AC3+AC3*0.1,2),3,5,99)))))</f>
        <v>13.99</v>
      </c>
      <c r="AF3" s="92">
        <f>N3-W3</f>
        <v>0.24500000000000011</v>
      </c>
      <c r="AG3" s="92">
        <f>O3-X3</f>
        <v>1.4700000000000006</v>
      </c>
      <c r="AH3" s="92">
        <f>Q3-Z3</f>
        <v>0.28333333333333344</v>
      </c>
      <c r="AI3" s="17">
        <f>R3-AA3</f>
        <v>1.7000000000000011</v>
      </c>
      <c r="AJ3" s="93">
        <v>64300101</v>
      </c>
      <c r="AK3" s="93">
        <v>64300001</v>
      </c>
      <c r="AL3" s="94"/>
      <c r="AM3" s="94"/>
      <c r="AN3" s="94"/>
      <c r="AO3" s="94"/>
      <c r="AP3" s="94"/>
    </row>
    <row r="4" spans="1:42" s="95" customFormat="1" ht="12" customHeight="1">
      <c r="A4" s="82"/>
      <c r="B4" s="83">
        <v>3110</v>
      </c>
      <c r="C4" s="82">
        <v>4001766001108</v>
      </c>
      <c r="D4" s="82">
        <v>4001766061102</v>
      </c>
      <c r="E4" s="151" t="s">
        <v>194</v>
      </c>
      <c r="F4" s="82">
        <v>6</v>
      </c>
      <c r="G4" s="82">
        <v>60</v>
      </c>
      <c r="H4" s="82"/>
      <c r="I4" s="85" t="s">
        <v>18</v>
      </c>
      <c r="J4" s="86">
        <v>0.19</v>
      </c>
      <c r="K4" s="86">
        <v>0.19</v>
      </c>
      <c r="L4" s="41">
        <v>1183</v>
      </c>
      <c r="M4" s="41"/>
      <c r="N4" s="87">
        <f>O4/F4</f>
        <v>1.5449999999999999</v>
      </c>
      <c r="O4" s="87">
        <v>9.27</v>
      </c>
      <c r="P4" s="13">
        <f>(R4/(1+K4)-O4)/(R4/(1+K4))</f>
        <v>0.23869565217391314</v>
      </c>
      <c r="Q4" s="17">
        <f>R4/F4</f>
        <v>2.415</v>
      </c>
      <c r="R4" s="17">
        <v>14.49</v>
      </c>
      <c r="S4" s="26" t="str">
        <f>IF(ROUND(Q4+Q4*0.1,2)&lt;10,IF(ROUND(Q4+Q4*0.1,2)=1,1.09,IF(ROUND(Q4+Q4*0.1,2)=2,2.09,IF(ROUND(Q4+Q4*0.1,2)=3,3.09,IF(ROUND(Q4+Q4*0.1,2)=4,4.09,IF(ROUND(Q4+Q4*0.1,2)=5,5.09,IF(ROUND(Q4+Q4*0.1,2)=6,6.09,IF(ROUND(Q4+Q4*0.1,2)=7,7.09,IF(ROUND(Q4+Q4*0.1,2)=8,8.09,IF(ROUND(Q4+Q4*0.1,2)=9,9.09,REPLACE(ROUND(Q4+Q4*0.1,2),4,1,9)))))))))),IF(AND(ROUND(Q4+Q4*0.1,2)&gt;=10,ROUND(Q4+Q4*0.1,2)&lt;=99.99),IF(ROUND(Q4+Q4*0.1,2)-LEFT(ROUND(Q4+Q4*0.1,2),2)&lt;=0.49,LEFT(ROUND(Q4+Q4*0.1,2),2)+0.49,IF(ROUND(Q4+Q4*0.1,2)-LEFT(ROUND(Q4+Q4*0.1,2),2)&gt;0.49,LEFT(ROUND(Q4+Q4*0.1,2),2)+0.99)),IF(AND(ROUND(Q4+Q4*0.1,2)&gt;=100,ROUND(Q4+Q4*0.1,2)&lt;=999.99),REPLACE(ROUND(Q4+Q4*0.1,2),3,4,9),IF(AND(ROUND(Q4+Q4*0.1,2)&gt;=1000),REPLACE(ROUND(Q4+Q4*0.1,2),3,5,99)))))</f>
        <v>2,69</v>
      </c>
      <c r="T4" s="26">
        <f>IF(ROUND(R4+R4*0.1,2)&lt;10,IF(ROUND(R4+R4*0.1,2)=1,1.09,IF(ROUND(R4+R4*0.1,2)=2,2.09,IF(ROUND(R4+R4*0.1,2)=3,3.09,IF(ROUND(R4+R4*0.1,2)=4,4.09,IF(ROUND(R4+R4*0.1,2)=5,5.09,IF(ROUND(R4+R4*0.1,2)=6,6.09,IF(ROUND(R4+R4*0.1,2)=7,7.09,IF(ROUND(R4+R4*0.1,2)=8,8.09,IF(ROUND(R4+R4*0.1,2)=9,9.09,REPLACE(ROUND(R4+R4*0.1,2),4,1,9)))))))))),IF(AND(ROUND(R4+R4*0.1,2)&gt;=10,ROUND(R4+R4*0.1,2)&lt;=99.99),IF(ROUND(R4+R4*0.1,2)-LEFT(ROUND(R4+R4*0.1,2),2)&lt;=0.49,LEFT(ROUND(R4+R4*0.1,2),2)+0.49,IF(ROUND(R4+R4*0.1,2)-LEFT(ROUND(R4+R4*0.1,2),2)&gt;0.49,LEFT(ROUND(R4+R4*0.1,2),2)+0.99)),IF(AND(ROUND(R4+R4*0.1,2)&gt;=100,ROUND(R4+R4*0.1,2)&lt;=999.99),REPLACE(ROUND(R4+R4*0.1,2),3,4,9),IF(AND(ROUND(R4+R4*0.1,2)&gt;=1000),REPLACE(ROUND(R4+R4*0.1,2),3,5,99)))))</f>
        <v>15.99</v>
      </c>
      <c r="U4" s="26" t="str">
        <f>IF(ROUND(S4+S4*0.1,2)&lt;10,IF(ROUND(S4+S4*0.1,2)=1,1.09,IF(ROUND(S4+S4*0.1,2)=2,2.09,IF(ROUND(S4+S4*0.1,2)=3,3.09,IF(ROUND(S4+S4*0.1,2)=4,4.09,IF(ROUND(S4+S4*0.1,2)=5,5.09,IF(ROUND(S4+S4*0.1,2)=6,6.09,IF(ROUND(S4+S4*0.1,2)=7,7.09,IF(ROUND(S4+S4*0.1,2)=8,8.09,IF(ROUND(S4+S4*0.1,2)=9,9.09,REPLACE(ROUND(S4+S4*0.1,2),4,1,9)))))))))),IF(AND(ROUND(S4+S4*0.1,2)&gt;=10,ROUND(S4+S4*0.1,2)&lt;=99.99),IF(ROUND(S4+S4*0.1,2)-LEFT(ROUND(S4+S4*0.1,2),2)&lt;=0.49,LEFT(ROUND(S4+S4*0.1,2),2)+0.49,IF(ROUND(S4+S4*0.1,2)-LEFT(ROUND(S4+S4*0.1,2),2)&gt;0.49,LEFT(ROUND(S4+S4*0.1,2),2)+0.99)),IF(AND(ROUND(S4+S4*0.1,2)&gt;=100,ROUND(S4+S4*0.1,2)&lt;=999.99),REPLACE(ROUND(S4+S4*0.1,2),3,4,9),IF(AND(ROUND(S4+S4*0.1,2)&gt;=1000),REPLACE(ROUND(S4+S4*0.1,2),3,5,99)))))</f>
        <v>2,99</v>
      </c>
      <c r="V4" s="26">
        <f>IF(ROUND(T4+T4*0.1,2)&lt;10,IF(ROUND(T4+T4*0.1,2)=1,1.09,IF(ROUND(T4+T4*0.1,2)=2,2.09,IF(ROUND(T4+T4*0.1,2)=3,3.09,IF(ROUND(T4+T4*0.1,2)=4,4.09,IF(ROUND(T4+T4*0.1,2)=5,5.09,IF(ROUND(T4+T4*0.1,2)=6,6.09,IF(ROUND(T4+T4*0.1,2)=7,7.09,IF(ROUND(T4+T4*0.1,2)=8,8.09,IF(ROUND(T4+T4*0.1,2)=9,9.09,REPLACE(ROUND(T4+T4*0.1,2),4,1,9)))))))))),IF(AND(ROUND(T4+T4*0.1,2)&gt;=10,ROUND(T4+T4*0.1,2)&lt;=99.99),IF(ROUND(T4+T4*0.1,2)-LEFT(ROUND(T4+T4*0.1,2),2)&lt;=0.49,LEFT(ROUND(T4+T4*0.1,2),2)+0.49,IF(ROUND(T4+T4*0.1,2)-LEFT(ROUND(T4+T4*0.1,2),2)&gt;0.49,LEFT(ROUND(T4+T4*0.1,2),2)+0.99)),IF(AND(ROUND(T4+T4*0.1,2)&gt;=100,ROUND(T4+T4*0.1,2)&lt;=999.99),REPLACE(ROUND(T4+T4*0.1,2),3,4,9),IF(AND(ROUND(T4+T4*0.1,2)&gt;=1000),REPLACE(ROUND(T4+T4*0.1,2),3,5,99)))))</f>
        <v>17.989999999999998</v>
      </c>
      <c r="W4" s="88"/>
      <c r="X4" s="89"/>
      <c r="Y4" s="13"/>
      <c r="Z4" s="90"/>
      <c r="AA4" s="90"/>
      <c r="AB4" s="91"/>
      <c r="AC4" s="91"/>
      <c r="AD4" s="91"/>
      <c r="AE4" s="91"/>
      <c r="AF4" s="92"/>
      <c r="AG4" s="92"/>
      <c r="AH4" s="92"/>
      <c r="AI4" s="17"/>
      <c r="AJ4" s="93">
        <v>64300101</v>
      </c>
      <c r="AK4" s="93">
        <v>64300001</v>
      </c>
      <c r="AL4" s="94"/>
      <c r="AM4" s="94"/>
      <c r="AN4" s="94"/>
      <c r="AO4" s="94"/>
      <c r="AP4" s="94"/>
    </row>
    <row r="5" spans="1:42" s="109" customFormat="1" ht="12.75" customHeight="1">
      <c r="A5" s="96">
        <v>23430002</v>
      </c>
      <c r="B5" s="97">
        <v>3111</v>
      </c>
      <c r="C5" s="98">
        <v>4001766000217</v>
      </c>
      <c r="D5" s="98">
        <v>4001766060211</v>
      </c>
      <c r="E5" s="153" t="s">
        <v>190</v>
      </c>
      <c r="F5" s="99">
        <v>6</v>
      </c>
      <c r="G5" s="99">
        <v>60</v>
      </c>
      <c r="H5" s="100"/>
      <c r="I5" s="101" t="s">
        <v>18</v>
      </c>
      <c r="J5" s="102">
        <v>0.19</v>
      </c>
      <c r="K5" s="102">
        <v>0.19</v>
      </c>
      <c r="L5" s="5">
        <v>1183</v>
      </c>
      <c r="M5" s="5"/>
      <c r="N5" s="103">
        <f>O5/F5</f>
        <v>1.175</v>
      </c>
      <c r="O5" s="103">
        <v>7.05</v>
      </c>
      <c r="P5" s="13">
        <f>(R5/(1+K5)-O5)/(R5/(1+K5))</f>
        <v>0.25690876882196634</v>
      </c>
      <c r="Q5" s="17">
        <f>R5/F5</f>
        <v>1.8816666666666666</v>
      </c>
      <c r="R5" s="17">
        <v>11.29</v>
      </c>
      <c r="S5" s="26" t="str">
        <f>IF(ROUND(Q5+Q5*0.1,2)&lt;10,IF(ROUND(Q5+Q5*0.1,2)=1,1.09,IF(ROUND(Q5+Q5*0.1,2)=2,2.09,IF(ROUND(Q5+Q5*0.1,2)=3,3.09,IF(ROUND(Q5+Q5*0.1,2)=4,4.09,IF(ROUND(Q5+Q5*0.1,2)=5,5.09,IF(ROUND(Q5+Q5*0.1,2)=6,6.09,IF(ROUND(Q5+Q5*0.1,2)=7,7.09,IF(ROUND(Q5+Q5*0.1,2)=8,8.09,IF(ROUND(Q5+Q5*0.1,2)=9,9.09,REPLACE(ROUND(Q5+Q5*0.1,2),4,1,9)))))))))),IF(AND(ROUND(Q5+Q5*0.1,2)&gt;=10,ROUND(Q5+Q5*0.1,2)&lt;=99.99),IF(ROUND(Q5+Q5*0.1,2)-LEFT(ROUND(Q5+Q5*0.1,2),2)&lt;=0.49,LEFT(ROUND(Q5+Q5*0.1,2),2)+0.49,IF(ROUND(Q5+Q5*0.1,2)-LEFT(ROUND(Q5+Q5*0.1,2),2)&gt;0.49,LEFT(ROUND(Q5+Q5*0.1,2),2)+0.99)),IF(AND(ROUND(Q5+Q5*0.1,2)&gt;=100,ROUND(Q5+Q5*0.1,2)&lt;=999.99),REPLACE(ROUND(Q5+Q5*0.1,2),3,4,9),IF(AND(ROUND(Q5+Q5*0.1,2)&gt;=1000),REPLACE(ROUND(Q5+Q5*0.1,2),3,5,99)))))</f>
        <v>2,09</v>
      </c>
      <c r="T5" s="26">
        <f>IF(ROUND(R5+R5*0.1,2)&lt;10,IF(ROUND(R5+R5*0.1,2)=1,1.09,IF(ROUND(R5+R5*0.1,2)=2,2.09,IF(ROUND(R5+R5*0.1,2)=3,3.09,IF(ROUND(R5+R5*0.1,2)=4,4.09,IF(ROUND(R5+R5*0.1,2)=5,5.09,IF(ROUND(R5+R5*0.1,2)=6,6.09,IF(ROUND(R5+R5*0.1,2)=7,7.09,IF(ROUND(R5+R5*0.1,2)=8,8.09,IF(ROUND(R5+R5*0.1,2)=9,9.09,REPLACE(ROUND(R5+R5*0.1,2),4,1,9)))))))))),IF(AND(ROUND(R5+R5*0.1,2)&gt;=10,ROUND(R5+R5*0.1,2)&lt;=99.99),IF(ROUND(R5+R5*0.1,2)-LEFT(ROUND(R5+R5*0.1,2),2)&lt;=0.49,LEFT(ROUND(R5+R5*0.1,2),2)+0.49,IF(ROUND(R5+R5*0.1,2)-LEFT(ROUND(R5+R5*0.1,2),2)&gt;0.49,LEFT(ROUND(R5+R5*0.1,2),2)+0.99)),IF(AND(ROUND(R5+R5*0.1,2)&gt;=100,ROUND(R5+R5*0.1,2)&lt;=999.99),REPLACE(ROUND(R5+R5*0.1,2),3,4,9),IF(AND(ROUND(R5+R5*0.1,2)&gt;=1000),REPLACE(ROUND(R5+R5*0.1,2),3,5,99)))))</f>
        <v>12.49</v>
      </c>
      <c r="U5" s="26" t="str">
        <f>IF(ROUND(S5+S5*0.1,2)&lt;10,IF(ROUND(S5+S5*0.1,2)=1,1.09,IF(ROUND(S5+S5*0.1,2)=2,2.09,IF(ROUND(S5+S5*0.1,2)=3,3.09,IF(ROUND(S5+S5*0.1,2)=4,4.09,IF(ROUND(S5+S5*0.1,2)=5,5.09,IF(ROUND(S5+S5*0.1,2)=6,6.09,IF(ROUND(S5+S5*0.1,2)=7,7.09,IF(ROUND(S5+S5*0.1,2)=8,8.09,IF(ROUND(S5+S5*0.1,2)=9,9.09,REPLACE(ROUND(S5+S5*0.1,2),4,1,9)))))))))),IF(AND(ROUND(S5+S5*0.1,2)&gt;=10,ROUND(S5+S5*0.1,2)&lt;=99.99),IF(ROUND(S5+S5*0.1,2)-LEFT(ROUND(S5+S5*0.1,2),2)&lt;=0.49,LEFT(ROUND(S5+S5*0.1,2),2)+0.49,IF(ROUND(S5+S5*0.1,2)-LEFT(ROUND(S5+S5*0.1,2),2)&gt;0.49,LEFT(ROUND(S5+S5*0.1,2),2)+0.99)),IF(AND(ROUND(S5+S5*0.1,2)&gt;=100,ROUND(S5+S5*0.1,2)&lt;=999.99),REPLACE(ROUND(S5+S5*0.1,2),3,4,9),IF(AND(ROUND(S5+S5*0.1,2)&gt;=1000),REPLACE(ROUND(S5+S5*0.1,2),3,5,99)))))</f>
        <v>2,39</v>
      </c>
      <c r="V5" s="26">
        <f>IF(ROUND(T5+T5*0.1,2)&lt;10,IF(ROUND(T5+T5*0.1,2)=1,1.09,IF(ROUND(T5+T5*0.1,2)=2,2.09,IF(ROUND(T5+T5*0.1,2)=3,3.09,IF(ROUND(T5+T5*0.1,2)=4,4.09,IF(ROUND(T5+T5*0.1,2)=5,5.09,IF(ROUND(T5+T5*0.1,2)=6,6.09,IF(ROUND(T5+T5*0.1,2)=7,7.09,IF(ROUND(T5+T5*0.1,2)=8,8.09,IF(ROUND(T5+T5*0.1,2)=9,9.09,REPLACE(ROUND(T5+T5*0.1,2),4,1,9)))))))))),IF(AND(ROUND(T5+T5*0.1,2)&gt;=10,ROUND(T5+T5*0.1,2)&lt;=99.99),IF(ROUND(T5+T5*0.1,2)-LEFT(ROUND(T5+T5*0.1,2),2)&lt;=0.49,LEFT(ROUND(T5+T5*0.1,2),2)+0.49,IF(ROUND(T5+T5*0.1,2)-LEFT(ROUND(T5+T5*0.1,2),2)&gt;0.49,LEFT(ROUND(T5+T5*0.1,2),2)+0.99)),IF(AND(ROUND(T5+T5*0.1,2)&gt;=100,ROUND(T5+T5*0.1,2)&lt;=999.99),REPLACE(ROUND(T5+T5*0.1,2),3,4,9),IF(AND(ROUND(T5+T5*0.1,2)&gt;=1000),REPLACE(ROUND(T5+T5*0.1,2),3,5,99)))))</f>
        <v>13.99</v>
      </c>
      <c r="W5" s="104">
        <v>0.69799999999999995</v>
      </c>
      <c r="X5" s="105">
        <f>W5*F5</f>
        <v>4.1879999999999997</v>
      </c>
      <c r="Y5" s="31">
        <f>(AA5/(1+K5)-X5)/(AA5/(1+K5))</f>
        <v>0.28702145922746791</v>
      </c>
      <c r="Z5" s="106">
        <f>AA5/F5</f>
        <v>1.165</v>
      </c>
      <c r="AA5" s="106">
        <v>6.99</v>
      </c>
      <c r="AB5" s="91" t="str">
        <f>IF(ROUND(Z5+Z5*0.1,2)&lt;10,IF(ROUND(Z5+Z5*0.1,2)=1,1.09,IF(ROUND(Z5+Z5*0.1,2)=2,2.09,IF(ROUND(Z5+Z5*0.1,2)=3,3.09,IF(ROUND(Z5+Z5*0.1,2)=4,4.09,IF(ROUND(Z5+Z5*0.1,2)=5,5.09,IF(ROUND(Z5+Z5*0.1,2)=6,6.09,IF(ROUND(Z5+Z5*0.1,2)=7,7.09,IF(ROUND(Z5+Z5*0.1,2)=8,8.09,IF(ROUND(Z5+Z5*0.1,2)=9,9.09,REPLACE(ROUND(Z5+Z5*0.1,2),4,1,9)))))))))),IF(AND(ROUND(Z5+Z5*0.1,2)&gt;=10,ROUND(Z5+Z5*0.1,2)&lt;=99.99),IF(ROUND(Z5+Z5*0.1,2)-LEFT(ROUND(Z5+Z5*0.1,2),2)&lt;=0.49,LEFT(ROUND(Z5+Z5*0.1,2),2)+0.49,IF(ROUND(Z5+Z5*0.1,2)-LEFT(ROUND(Z5+Z5*0.1,2),2)&gt;0.49,LEFT(ROUND(Z5+Z5*0.1,2),2)+0.99)),IF(AND(ROUND(Z5+Z5*0.1,2)&gt;=100,ROUND(Z5+Z5*0.1,2)&lt;=999.99),REPLACE(ROUND(Z5+Z5*0.1,2),3,4,9),IF(AND(ROUND(Z5+Z5*0.1,2)&gt;=1000),REPLACE(ROUND(Z5+Z5*0.1,2),3,5,99)))))</f>
        <v>1,29</v>
      </c>
      <c r="AC5" s="91" t="str">
        <f>IF(ROUND(AA5+AA5*0.1,2)&lt;10,IF(ROUND(AA5+AA5*0.1,2)=1,1.09,IF(ROUND(AA5+AA5*0.1,2)=2,2.09,IF(ROUND(AA5+AA5*0.1,2)=3,3.09,IF(ROUND(AA5+AA5*0.1,2)=4,4.09,IF(ROUND(AA5+AA5*0.1,2)=5,5.09,IF(ROUND(AA5+AA5*0.1,2)=6,6.09,IF(ROUND(AA5+AA5*0.1,2)=7,7.09,IF(ROUND(AA5+AA5*0.1,2)=8,8.09,IF(ROUND(AA5+AA5*0.1,2)=9,9.09,REPLACE(ROUND(AA5+AA5*0.1,2),4,1,9)))))))))),IF(AND(ROUND(AA5+AA5*0.1,2)&gt;=10,ROUND(AA5+AA5*0.1,2)&lt;=99.99),IF(ROUND(AA5+AA5*0.1,2)-LEFT(ROUND(AA5+AA5*0.1,2),2)&lt;=0.49,LEFT(ROUND(AA5+AA5*0.1,2),2)+0.49,IF(ROUND(AA5+AA5*0.1,2)-LEFT(ROUND(AA5+AA5*0.1,2),2)&gt;0.49,LEFT(ROUND(AA5+AA5*0.1,2),2)+0.99)),IF(AND(ROUND(AA5+AA5*0.1,2)&gt;=100,ROUND(AA5+AA5*0.1,2)&lt;=999.99),REPLACE(ROUND(AA5+AA5*0.1,2),3,4,9),IF(AND(ROUND(AA5+AA5*0.1,2)&gt;=1000),REPLACE(ROUND(AA5+AA5*0.1,2),3,5,99)))))</f>
        <v>7,69</v>
      </c>
      <c r="AD5" s="91" t="str">
        <f>IF(ROUND(AB5+AB5*0.1,2)&lt;10,IF(ROUND(AB5+AB5*0.1,2)=1,1.09,IF(ROUND(AB5+AB5*0.1,2)=2,2.09,IF(ROUND(AB5+AB5*0.1,2)=3,3.09,IF(ROUND(AB5+AB5*0.1,2)=4,4.09,IF(ROUND(AB5+AB5*0.1,2)=5,5.09,IF(ROUND(AB5+AB5*0.1,2)=6,6.09,IF(ROUND(AB5+AB5*0.1,2)=7,7.09,IF(ROUND(AB5+AB5*0.1,2)=8,8.09,IF(ROUND(AB5+AB5*0.1,2)=9,9.09,REPLACE(ROUND(AB5+AB5*0.1,2),4,1,9)))))))))),IF(AND(ROUND(AB5+AB5*0.1,2)&gt;=10,ROUND(AB5+AB5*0.1,2)&lt;=99.99),IF(ROUND(AB5+AB5*0.1,2)-LEFT(ROUND(AB5+AB5*0.1,2),2)&lt;=0.49,LEFT(ROUND(AB5+AB5*0.1,2),2)+0.49,IF(ROUND(AB5+AB5*0.1,2)-LEFT(ROUND(AB5+AB5*0.1,2),2)&gt;0.49,LEFT(ROUND(AB5+AB5*0.1,2),2)+0.99)),IF(AND(ROUND(AB5+AB5*0.1,2)&gt;=100,ROUND(AB5+AB5*0.1,2)&lt;=999.99),REPLACE(ROUND(AB5+AB5*0.1,2),3,4,9),IF(AND(ROUND(AB5+AB5*0.1,2)&gt;=1000),REPLACE(ROUND(AB5+AB5*0.1,2),3,5,99)))))</f>
        <v>1,49</v>
      </c>
      <c r="AE5" s="91" t="str">
        <f>IF(ROUND(AC5+AC5*0.1,2)&lt;10,IF(ROUND(AC5+AC5*0.1,2)=1,1.09,IF(ROUND(AC5+AC5*0.1,2)=2,2.09,IF(ROUND(AC5+AC5*0.1,2)=3,3.09,IF(ROUND(AC5+AC5*0.1,2)=4,4.09,IF(ROUND(AC5+AC5*0.1,2)=5,5.09,IF(ROUND(AC5+AC5*0.1,2)=6,6.09,IF(ROUND(AC5+AC5*0.1,2)=7,7.09,IF(ROUND(AC5+AC5*0.1,2)=8,8.09,IF(ROUND(AC5+AC5*0.1,2)=9,9.09,REPLACE(ROUND(AC5+AC5*0.1,2),4,1,9)))))))))),IF(AND(ROUND(AC5+AC5*0.1,2)&gt;=10,ROUND(AC5+AC5*0.1,2)&lt;=99.99),IF(ROUND(AC5+AC5*0.1,2)-LEFT(ROUND(AC5+AC5*0.1,2),2)&lt;=0.49,LEFT(ROUND(AC5+AC5*0.1,2),2)+0.49,IF(ROUND(AC5+AC5*0.1,2)-LEFT(ROUND(AC5+AC5*0.1,2),2)&gt;0.49,LEFT(ROUND(AC5+AC5*0.1,2),2)+0.99)),IF(AND(ROUND(AC5+AC5*0.1,2)&gt;=100,ROUND(AC5+AC5*0.1,2)&lt;=999.99),REPLACE(ROUND(AC5+AC5*0.1,2),3,4,9),IF(AND(ROUND(AC5+AC5*0.1,2)&gt;=1000),REPLACE(ROUND(AC5+AC5*0.1,2),3,5,99)))))</f>
        <v>8,49</v>
      </c>
      <c r="AF5" s="107">
        <f>N5-W5</f>
        <v>0.47700000000000009</v>
      </c>
      <c r="AG5" s="107">
        <f>O5-X5</f>
        <v>2.8620000000000001</v>
      </c>
      <c r="AH5" s="107">
        <f>Q5-Z5</f>
        <v>0.71666666666666656</v>
      </c>
      <c r="AI5" s="34">
        <f>R5-AA5</f>
        <v>4.2999999999999989</v>
      </c>
      <c r="AJ5" s="108">
        <v>64300101</v>
      </c>
      <c r="AK5" s="108">
        <v>64300001</v>
      </c>
      <c r="AL5" s="95"/>
      <c r="AM5" s="95"/>
      <c r="AN5" s="95"/>
      <c r="AO5" s="95"/>
      <c r="AP5" s="95"/>
    </row>
    <row r="6" spans="1:42" s="94" customFormat="1" ht="12.75" customHeight="1">
      <c r="A6" s="96">
        <v>23430003</v>
      </c>
      <c r="B6" s="97">
        <v>3112</v>
      </c>
      <c r="C6" s="98">
        <v>4001766000149</v>
      </c>
      <c r="D6" s="98">
        <v>4001766060143</v>
      </c>
      <c r="E6" s="153" t="s">
        <v>191</v>
      </c>
      <c r="F6" s="99">
        <v>6</v>
      </c>
      <c r="G6" s="99">
        <v>60</v>
      </c>
      <c r="H6" s="100"/>
      <c r="I6" s="101" t="s">
        <v>18</v>
      </c>
      <c r="J6" s="102">
        <v>0.19</v>
      </c>
      <c r="K6" s="102">
        <v>0.19</v>
      </c>
      <c r="L6" s="5">
        <v>1183</v>
      </c>
      <c r="M6" s="5"/>
      <c r="N6" s="103">
        <f>O6/F6</f>
        <v>1.2350000000000001</v>
      </c>
      <c r="O6" s="103">
        <v>7.41</v>
      </c>
      <c r="P6" s="13">
        <f>(R6/(1+K6)-O6)/(R6/(1+K6))</f>
        <v>0.26456213511259391</v>
      </c>
      <c r="Q6" s="17">
        <f>R6/F6</f>
        <v>1.9983333333333333</v>
      </c>
      <c r="R6" s="17">
        <v>11.99</v>
      </c>
      <c r="S6" s="26" t="str">
        <f>IF(ROUND(Q6+Q6*0.1,2)&lt;10,IF(ROUND(Q6+Q6*0.1,2)=1,1.09,IF(ROUND(Q6+Q6*0.1,2)=2,2.09,IF(ROUND(Q6+Q6*0.1,2)=3,3.09,IF(ROUND(Q6+Q6*0.1,2)=4,4.09,IF(ROUND(Q6+Q6*0.1,2)=5,5.09,IF(ROUND(Q6+Q6*0.1,2)=6,6.09,IF(ROUND(Q6+Q6*0.1,2)=7,7.09,IF(ROUND(Q6+Q6*0.1,2)=8,8.09,IF(ROUND(Q6+Q6*0.1,2)=9,9.09,REPLACE(ROUND(Q6+Q6*0.1,2),4,1,9)))))))))),IF(AND(ROUND(Q6+Q6*0.1,2)&gt;=10,ROUND(Q6+Q6*0.1,2)&lt;=99.99),IF(ROUND(Q6+Q6*0.1,2)-LEFT(ROUND(Q6+Q6*0.1,2),2)&lt;=0.49,LEFT(ROUND(Q6+Q6*0.1,2),2)+0.49,IF(ROUND(Q6+Q6*0.1,2)-LEFT(ROUND(Q6+Q6*0.1,2),2)&gt;0.49,LEFT(ROUND(Q6+Q6*0.1,2),2)+0.99)),IF(AND(ROUND(Q6+Q6*0.1,2)&gt;=100,ROUND(Q6+Q6*0.1,2)&lt;=999.99),REPLACE(ROUND(Q6+Q6*0.1,2),3,4,9),IF(AND(ROUND(Q6+Q6*0.1,2)&gt;=1000),REPLACE(ROUND(Q6+Q6*0.1,2),3,5,99)))))</f>
        <v>2,29</v>
      </c>
      <c r="T6" s="26">
        <f>IF(ROUND(R6+R6*0.1,2)&lt;10,IF(ROUND(R6+R6*0.1,2)=1,1.09,IF(ROUND(R6+R6*0.1,2)=2,2.09,IF(ROUND(R6+R6*0.1,2)=3,3.09,IF(ROUND(R6+R6*0.1,2)=4,4.09,IF(ROUND(R6+R6*0.1,2)=5,5.09,IF(ROUND(R6+R6*0.1,2)=6,6.09,IF(ROUND(R6+R6*0.1,2)=7,7.09,IF(ROUND(R6+R6*0.1,2)=8,8.09,IF(ROUND(R6+R6*0.1,2)=9,9.09,REPLACE(ROUND(R6+R6*0.1,2),4,1,9)))))))))),IF(AND(ROUND(R6+R6*0.1,2)&gt;=10,ROUND(R6+R6*0.1,2)&lt;=99.99),IF(ROUND(R6+R6*0.1,2)-LEFT(ROUND(R6+R6*0.1,2),2)&lt;=0.49,LEFT(ROUND(R6+R6*0.1,2),2)+0.49,IF(ROUND(R6+R6*0.1,2)-LEFT(ROUND(R6+R6*0.1,2),2)&gt;0.49,LEFT(ROUND(R6+R6*0.1,2),2)+0.99)),IF(AND(ROUND(R6+R6*0.1,2)&gt;=100,ROUND(R6+R6*0.1,2)&lt;=999.99),REPLACE(ROUND(R6+R6*0.1,2),3,4,9),IF(AND(ROUND(R6+R6*0.1,2)&gt;=1000),REPLACE(ROUND(R6+R6*0.1,2),3,5,99)))))</f>
        <v>13.49</v>
      </c>
      <c r="U6" s="26" t="str">
        <f>IF(ROUND(S6+S6*0.1,2)&lt;10,IF(ROUND(S6+S6*0.1,2)=1,1.09,IF(ROUND(S6+S6*0.1,2)=2,2.09,IF(ROUND(S6+S6*0.1,2)=3,3.09,IF(ROUND(S6+S6*0.1,2)=4,4.09,IF(ROUND(S6+S6*0.1,2)=5,5.09,IF(ROUND(S6+S6*0.1,2)=6,6.09,IF(ROUND(S6+S6*0.1,2)=7,7.09,IF(ROUND(S6+S6*0.1,2)=8,8.09,IF(ROUND(S6+S6*0.1,2)=9,9.09,REPLACE(ROUND(S6+S6*0.1,2),4,1,9)))))))))),IF(AND(ROUND(S6+S6*0.1,2)&gt;=10,ROUND(S6+S6*0.1,2)&lt;=99.99),IF(ROUND(S6+S6*0.1,2)-LEFT(ROUND(S6+S6*0.1,2),2)&lt;=0.49,LEFT(ROUND(S6+S6*0.1,2),2)+0.49,IF(ROUND(S6+S6*0.1,2)-LEFT(ROUND(S6+S6*0.1,2),2)&gt;0.49,LEFT(ROUND(S6+S6*0.1,2),2)+0.99)),IF(AND(ROUND(S6+S6*0.1,2)&gt;=100,ROUND(S6+S6*0.1,2)&lt;=999.99),REPLACE(ROUND(S6+S6*0.1,2),3,4,9),IF(AND(ROUND(S6+S6*0.1,2)&gt;=1000),REPLACE(ROUND(S6+S6*0.1,2),3,5,99)))))</f>
        <v>2,59</v>
      </c>
      <c r="V6" s="26">
        <f>IF(ROUND(T6+T6*0.1,2)&lt;10,IF(ROUND(T6+T6*0.1,2)=1,1.09,IF(ROUND(T6+T6*0.1,2)=2,2.09,IF(ROUND(T6+T6*0.1,2)=3,3.09,IF(ROUND(T6+T6*0.1,2)=4,4.09,IF(ROUND(T6+T6*0.1,2)=5,5.09,IF(ROUND(T6+T6*0.1,2)=6,6.09,IF(ROUND(T6+T6*0.1,2)=7,7.09,IF(ROUND(T6+T6*0.1,2)=8,8.09,IF(ROUND(T6+T6*0.1,2)=9,9.09,REPLACE(ROUND(T6+T6*0.1,2),4,1,9)))))))))),IF(AND(ROUND(T6+T6*0.1,2)&gt;=10,ROUND(T6+T6*0.1,2)&lt;=99.99),IF(ROUND(T6+T6*0.1,2)-LEFT(ROUND(T6+T6*0.1,2),2)&lt;=0.49,LEFT(ROUND(T6+T6*0.1,2),2)+0.49,IF(ROUND(T6+T6*0.1,2)-LEFT(ROUND(T6+T6*0.1,2),2)&gt;0.49,LEFT(ROUND(T6+T6*0.1,2),2)+0.99)),IF(AND(ROUND(T6+T6*0.1,2)&gt;=100,ROUND(T6+T6*0.1,2)&lt;=999.99),REPLACE(ROUND(T6+T6*0.1,2),3,4,9),IF(AND(ROUND(T6+T6*0.1,2)&gt;=1000),REPLACE(ROUND(T6+T6*0.1,2),3,5,99)))))</f>
        <v>14.99</v>
      </c>
      <c r="W6" s="104">
        <v>0.72799999999999998</v>
      </c>
      <c r="X6" s="105">
        <f>W6*F6</f>
        <v>4.3680000000000003</v>
      </c>
      <c r="Y6" s="31">
        <f>(AA6/(1+K6)-X6)/(AA6/(1+K6))</f>
        <v>0.34944680851063825</v>
      </c>
      <c r="Z6" s="106">
        <f>AA6/F6</f>
        <v>1.3316666666666668</v>
      </c>
      <c r="AA6" s="106">
        <v>7.99</v>
      </c>
      <c r="AB6" s="91" t="str">
        <f>IF(ROUND(Z6+Z6*0.1,2)&lt;10,IF(ROUND(Z6+Z6*0.1,2)=1,1.09,IF(ROUND(Z6+Z6*0.1,2)=2,2.09,IF(ROUND(Z6+Z6*0.1,2)=3,3.09,IF(ROUND(Z6+Z6*0.1,2)=4,4.09,IF(ROUND(Z6+Z6*0.1,2)=5,5.09,IF(ROUND(Z6+Z6*0.1,2)=6,6.09,IF(ROUND(Z6+Z6*0.1,2)=7,7.09,IF(ROUND(Z6+Z6*0.1,2)=8,8.09,IF(ROUND(Z6+Z6*0.1,2)=9,9.09,REPLACE(ROUND(Z6+Z6*0.1,2),4,1,9)))))))))),IF(AND(ROUND(Z6+Z6*0.1,2)&gt;=10,ROUND(Z6+Z6*0.1,2)&lt;=99.99),IF(ROUND(Z6+Z6*0.1,2)-LEFT(ROUND(Z6+Z6*0.1,2),2)&lt;=0.49,LEFT(ROUND(Z6+Z6*0.1,2),2)+0.49,IF(ROUND(Z6+Z6*0.1,2)-LEFT(ROUND(Z6+Z6*0.1,2),2)&gt;0.49,LEFT(ROUND(Z6+Z6*0.1,2),2)+0.99)),IF(AND(ROUND(Z6+Z6*0.1,2)&gt;=100,ROUND(Z6+Z6*0.1,2)&lt;=999.99),REPLACE(ROUND(Z6+Z6*0.1,2),3,4,9),IF(AND(ROUND(Z6+Z6*0.1,2)&gt;=1000),REPLACE(ROUND(Z6+Z6*0.1,2),3,5,99)))))</f>
        <v>1,49</v>
      </c>
      <c r="AC6" s="91" t="str">
        <f>IF(ROUND(AA6+AA6*0.1,2)&lt;10,IF(ROUND(AA6+AA6*0.1,2)=1,1.09,IF(ROUND(AA6+AA6*0.1,2)=2,2.09,IF(ROUND(AA6+AA6*0.1,2)=3,3.09,IF(ROUND(AA6+AA6*0.1,2)=4,4.09,IF(ROUND(AA6+AA6*0.1,2)=5,5.09,IF(ROUND(AA6+AA6*0.1,2)=6,6.09,IF(ROUND(AA6+AA6*0.1,2)=7,7.09,IF(ROUND(AA6+AA6*0.1,2)=8,8.09,IF(ROUND(AA6+AA6*0.1,2)=9,9.09,REPLACE(ROUND(AA6+AA6*0.1,2),4,1,9)))))))))),IF(AND(ROUND(AA6+AA6*0.1,2)&gt;=10,ROUND(AA6+AA6*0.1,2)&lt;=99.99),IF(ROUND(AA6+AA6*0.1,2)-LEFT(ROUND(AA6+AA6*0.1,2),2)&lt;=0.49,LEFT(ROUND(AA6+AA6*0.1,2),2)+0.49,IF(ROUND(AA6+AA6*0.1,2)-LEFT(ROUND(AA6+AA6*0.1,2),2)&gt;0.49,LEFT(ROUND(AA6+AA6*0.1,2),2)+0.99)),IF(AND(ROUND(AA6+AA6*0.1,2)&gt;=100,ROUND(AA6+AA6*0.1,2)&lt;=999.99),REPLACE(ROUND(AA6+AA6*0.1,2),3,4,9),IF(AND(ROUND(AA6+AA6*0.1,2)&gt;=1000),REPLACE(ROUND(AA6+AA6*0.1,2),3,5,99)))))</f>
        <v>8,79</v>
      </c>
      <c r="AD6" s="91" t="str">
        <f>IF(ROUND(AB6+AB6*0.1,2)&lt;10,IF(ROUND(AB6+AB6*0.1,2)=1,1.09,IF(ROUND(AB6+AB6*0.1,2)=2,2.09,IF(ROUND(AB6+AB6*0.1,2)=3,3.09,IF(ROUND(AB6+AB6*0.1,2)=4,4.09,IF(ROUND(AB6+AB6*0.1,2)=5,5.09,IF(ROUND(AB6+AB6*0.1,2)=6,6.09,IF(ROUND(AB6+AB6*0.1,2)=7,7.09,IF(ROUND(AB6+AB6*0.1,2)=8,8.09,IF(ROUND(AB6+AB6*0.1,2)=9,9.09,REPLACE(ROUND(AB6+AB6*0.1,2),4,1,9)))))))))),IF(AND(ROUND(AB6+AB6*0.1,2)&gt;=10,ROUND(AB6+AB6*0.1,2)&lt;=99.99),IF(ROUND(AB6+AB6*0.1,2)-LEFT(ROUND(AB6+AB6*0.1,2),2)&lt;=0.49,LEFT(ROUND(AB6+AB6*0.1,2),2)+0.49,IF(ROUND(AB6+AB6*0.1,2)-LEFT(ROUND(AB6+AB6*0.1,2),2)&gt;0.49,LEFT(ROUND(AB6+AB6*0.1,2),2)+0.99)),IF(AND(ROUND(AB6+AB6*0.1,2)&gt;=100,ROUND(AB6+AB6*0.1,2)&lt;=999.99),REPLACE(ROUND(AB6+AB6*0.1,2),3,4,9),IF(AND(ROUND(AB6+AB6*0.1,2)&gt;=1000),REPLACE(ROUND(AB6+AB6*0.1,2),3,5,99)))))</f>
        <v>1,69</v>
      </c>
      <c r="AE6" s="91" t="str">
        <f>IF(ROUND(AC6+AC6*0.1,2)&lt;10,IF(ROUND(AC6+AC6*0.1,2)=1,1.09,IF(ROUND(AC6+AC6*0.1,2)=2,2.09,IF(ROUND(AC6+AC6*0.1,2)=3,3.09,IF(ROUND(AC6+AC6*0.1,2)=4,4.09,IF(ROUND(AC6+AC6*0.1,2)=5,5.09,IF(ROUND(AC6+AC6*0.1,2)=6,6.09,IF(ROUND(AC6+AC6*0.1,2)=7,7.09,IF(ROUND(AC6+AC6*0.1,2)=8,8.09,IF(ROUND(AC6+AC6*0.1,2)=9,9.09,REPLACE(ROUND(AC6+AC6*0.1,2),4,1,9)))))))))),IF(AND(ROUND(AC6+AC6*0.1,2)&gt;=10,ROUND(AC6+AC6*0.1,2)&lt;=99.99),IF(ROUND(AC6+AC6*0.1,2)-LEFT(ROUND(AC6+AC6*0.1,2),2)&lt;=0.49,LEFT(ROUND(AC6+AC6*0.1,2),2)+0.49,IF(ROUND(AC6+AC6*0.1,2)-LEFT(ROUND(AC6+AC6*0.1,2),2)&gt;0.49,LEFT(ROUND(AC6+AC6*0.1,2),2)+0.99)),IF(AND(ROUND(AC6+AC6*0.1,2)&gt;=100,ROUND(AC6+AC6*0.1,2)&lt;=999.99),REPLACE(ROUND(AC6+AC6*0.1,2),3,4,9),IF(AND(ROUND(AC6+AC6*0.1,2)&gt;=1000),REPLACE(ROUND(AC6+AC6*0.1,2),3,5,99)))))</f>
        <v>9,69</v>
      </c>
      <c r="AF6" s="107">
        <f>N6-W6</f>
        <v>0.50700000000000012</v>
      </c>
      <c r="AG6" s="107">
        <f>O6-X6</f>
        <v>3.0419999999999998</v>
      </c>
      <c r="AH6" s="107">
        <f>Q6-Z6</f>
        <v>0.66666666666666652</v>
      </c>
      <c r="AI6" s="34">
        <f>R6-AA6</f>
        <v>4</v>
      </c>
      <c r="AJ6" s="108">
        <v>64300101</v>
      </c>
      <c r="AK6" s="108">
        <v>64300001</v>
      </c>
      <c r="AL6" s="95"/>
      <c r="AM6" s="95"/>
      <c r="AN6" s="95"/>
      <c r="AO6" s="95"/>
      <c r="AP6" s="95"/>
    </row>
    <row r="7" spans="1:42" s="94" customFormat="1" ht="12.75" customHeight="1">
      <c r="A7" s="96">
        <v>23430004</v>
      </c>
      <c r="B7" s="97">
        <v>3114</v>
      </c>
      <c r="C7" s="98">
        <v>4001766000163</v>
      </c>
      <c r="D7" s="98">
        <v>4001766060167</v>
      </c>
      <c r="E7" s="153" t="s">
        <v>192</v>
      </c>
      <c r="F7" s="99">
        <v>6</v>
      </c>
      <c r="G7" s="99">
        <v>60</v>
      </c>
      <c r="H7" s="100"/>
      <c r="I7" s="101" t="s">
        <v>18</v>
      </c>
      <c r="J7" s="102">
        <v>0.19</v>
      </c>
      <c r="K7" s="102">
        <v>0.19</v>
      </c>
      <c r="L7" s="5">
        <v>1183</v>
      </c>
      <c r="M7" s="5"/>
      <c r="N7" s="103">
        <f>O7/F7</f>
        <v>1.5449999999999999</v>
      </c>
      <c r="O7" s="103">
        <v>9.27</v>
      </c>
      <c r="P7" s="13">
        <f>(R7/(1+K7)-O7)/(R7/(1+K7))</f>
        <v>0.26408939292861922</v>
      </c>
      <c r="Q7" s="17">
        <f>R7/F7</f>
        <v>2.4983333333333335</v>
      </c>
      <c r="R7" s="17">
        <v>14.99</v>
      </c>
      <c r="S7" s="26" t="str">
        <f>IF(ROUND(Q7+Q7*0.1,2)&lt;10,IF(ROUND(Q7+Q7*0.1,2)=1,1.09,IF(ROUND(Q7+Q7*0.1,2)=2,2.09,IF(ROUND(Q7+Q7*0.1,2)=3,3.09,IF(ROUND(Q7+Q7*0.1,2)=4,4.09,IF(ROUND(Q7+Q7*0.1,2)=5,5.09,IF(ROUND(Q7+Q7*0.1,2)=6,6.09,IF(ROUND(Q7+Q7*0.1,2)=7,7.09,IF(ROUND(Q7+Q7*0.1,2)=8,8.09,IF(ROUND(Q7+Q7*0.1,2)=9,9.09,REPLACE(ROUND(Q7+Q7*0.1,2),4,1,9)))))))))),IF(AND(ROUND(Q7+Q7*0.1,2)&gt;=10,ROUND(Q7+Q7*0.1,2)&lt;=99.99),IF(ROUND(Q7+Q7*0.1,2)-LEFT(ROUND(Q7+Q7*0.1,2),2)&lt;=0.49,LEFT(ROUND(Q7+Q7*0.1,2),2)+0.49,IF(ROUND(Q7+Q7*0.1,2)-LEFT(ROUND(Q7+Q7*0.1,2),2)&gt;0.49,LEFT(ROUND(Q7+Q7*0.1,2),2)+0.99)),IF(AND(ROUND(Q7+Q7*0.1,2)&gt;=100,ROUND(Q7+Q7*0.1,2)&lt;=999.99),REPLACE(ROUND(Q7+Q7*0.1,2),3,4,9),IF(AND(ROUND(Q7+Q7*0.1,2)&gt;=1000),REPLACE(ROUND(Q7+Q7*0.1,2),3,5,99)))))</f>
        <v>2,79</v>
      </c>
      <c r="T7" s="26">
        <f>IF(ROUND(R7+R7*0.1,2)&lt;10,IF(ROUND(R7+R7*0.1,2)=1,1.09,IF(ROUND(R7+R7*0.1,2)=2,2.09,IF(ROUND(R7+R7*0.1,2)=3,3.09,IF(ROUND(R7+R7*0.1,2)=4,4.09,IF(ROUND(R7+R7*0.1,2)=5,5.09,IF(ROUND(R7+R7*0.1,2)=6,6.09,IF(ROUND(R7+R7*0.1,2)=7,7.09,IF(ROUND(R7+R7*0.1,2)=8,8.09,IF(ROUND(R7+R7*0.1,2)=9,9.09,REPLACE(ROUND(R7+R7*0.1,2),4,1,9)))))))))),IF(AND(ROUND(R7+R7*0.1,2)&gt;=10,ROUND(R7+R7*0.1,2)&lt;=99.99),IF(ROUND(R7+R7*0.1,2)-LEFT(ROUND(R7+R7*0.1,2),2)&lt;=0.49,LEFT(ROUND(R7+R7*0.1,2),2)+0.49,IF(ROUND(R7+R7*0.1,2)-LEFT(ROUND(R7+R7*0.1,2),2)&gt;0.49,LEFT(ROUND(R7+R7*0.1,2),2)+0.99)),IF(AND(ROUND(R7+R7*0.1,2)&gt;=100,ROUND(R7+R7*0.1,2)&lt;=999.99),REPLACE(ROUND(R7+R7*0.1,2),3,4,9),IF(AND(ROUND(R7+R7*0.1,2)&gt;=1000),REPLACE(ROUND(R7+R7*0.1,2),3,5,99)))))</f>
        <v>16.489999999999998</v>
      </c>
      <c r="U7" s="26" t="str">
        <f>IF(ROUND(S7+S7*0.1,2)&lt;10,IF(ROUND(S7+S7*0.1,2)=1,1.09,IF(ROUND(S7+S7*0.1,2)=2,2.09,IF(ROUND(S7+S7*0.1,2)=3,3.09,IF(ROUND(S7+S7*0.1,2)=4,4.09,IF(ROUND(S7+S7*0.1,2)=5,5.09,IF(ROUND(S7+S7*0.1,2)=6,6.09,IF(ROUND(S7+S7*0.1,2)=7,7.09,IF(ROUND(S7+S7*0.1,2)=8,8.09,IF(ROUND(S7+S7*0.1,2)=9,9.09,REPLACE(ROUND(S7+S7*0.1,2),4,1,9)))))))))),IF(AND(ROUND(S7+S7*0.1,2)&gt;=10,ROUND(S7+S7*0.1,2)&lt;=99.99),IF(ROUND(S7+S7*0.1,2)-LEFT(ROUND(S7+S7*0.1,2),2)&lt;=0.49,LEFT(ROUND(S7+S7*0.1,2),2)+0.49,IF(ROUND(S7+S7*0.1,2)-LEFT(ROUND(S7+S7*0.1,2),2)&gt;0.49,LEFT(ROUND(S7+S7*0.1,2),2)+0.99)),IF(AND(ROUND(S7+S7*0.1,2)&gt;=100,ROUND(S7+S7*0.1,2)&lt;=999.99),REPLACE(ROUND(S7+S7*0.1,2),3,4,9),IF(AND(ROUND(S7+S7*0.1,2)&gt;=1000),REPLACE(ROUND(S7+S7*0.1,2),3,5,99)))))</f>
        <v>3,09</v>
      </c>
      <c r="V7" s="26">
        <f>IF(ROUND(T7+T7*0.1,2)&lt;10,IF(ROUND(T7+T7*0.1,2)=1,1.09,IF(ROUND(T7+T7*0.1,2)=2,2.09,IF(ROUND(T7+T7*0.1,2)=3,3.09,IF(ROUND(T7+T7*0.1,2)=4,4.09,IF(ROUND(T7+T7*0.1,2)=5,5.09,IF(ROUND(T7+T7*0.1,2)=6,6.09,IF(ROUND(T7+T7*0.1,2)=7,7.09,IF(ROUND(T7+T7*0.1,2)=8,8.09,IF(ROUND(T7+T7*0.1,2)=9,9.09,REPLACE(ROUND(T7+T7*0.1,2),4,1,9)))))))))),IF(AND(ROUND(T7+T7*0.1,2)&gt;=10,ROUND(T7+T7*0.1,2)&lt;=99.99),IF(ROUND(T7+T7*0.1,2)-LEFT(ROUND(T7+T7*0.1,2),2)&lt;=0.49,LEFT(ROUND(T7+T7*0.1,2),2)+0.49,IF(ROUND(T7+T7*0.1,2)-LEFT(ROUND(T7+T7*0.1,2),2)&gt;0.49,LEFT(ROUND(T7+T7*0.1,2),2)+0.99)),IF(AND(ROUND(T7+T7*0.1,2)&gt;=100,ROUND(T7+T7*0.1,2)&lt;=999.99),REPLACE(ROUND(T7+T7*0.1,2),3,4,9),IF(AND(ROUND(T7+T7*0.1,2)&gt;=1000),REPLACE(ROUND(T7+T7*0.1,2),3,5,99)))))</f>
        <v>18.489999999999998</v>
      </c>
      <c r="W7" s="104"/>
      <c r="X7" s="105"/>
      <c r="Y7" s="31"/>
      <c r="Z7" s="106"/>
      <c r="AA7" s="106"/>
      <c r="AB7" s="91"/>
      <c r="AC7" s="91"/>
      <c r="AD7" s="91"/>
      <c r="AE7" s="91"/>
      <c r="AF7" s="107"/>
      <c r="AG7" s="107"/>
      <c r="AH7" s="107"/>
      <c r="AI7" s="34"/>
      <c r="AJ7" s="108">
        <v>64300101</v>
      </c>
      <c r="AK7" s="108">
        <v>64300001</v>
      </c>
      <c r="AL7" s="95"/>
      <c r="AM7" s="95"/>
      <c r="AN7" s="95"/>
      <c r="AO7" s="95"/>
      <c r="AP7" s="95"/>
    </row>
    <row r="8" spans="1:42" s="94" customFormat="1" ht="12.75" customHeight="1">
      <c r="A8" s="110">
        <v>23430005</v>
      </c>
      <c r="B8" s="111">
        <v>3117</v>
      </c>
      <c r="C8" s="112">
        <v>4001766000156</v>
      </c>
      <c r="D8" s="113">
        <v>4001766060150</v>
      </c>
      <c r="E8" s="152" t="s">
        <v>189</v>
      </c>
      <c r="F8" s="114">
        <v>6</v>
      </c>
      <c r="G8" s="82">
        <v>60</v>
      </c>
      <c r="H8" s="115"/>
      <c r="I8" s="85" t="s">
        <v>18</v>
      </c>
      <c r="J8" s="116">
        <v>0.19</v>
      </c>
      <c r="K8" s="86">
        <v>0.19</v>
      </c>
      <c r="L8" s="40">
        <v>1183</v>
      </c>
      <c r="M8" s="40"/>
      <c r="N8" s="144">
        <v>1.67</v>
      </c>
      <c r="O8" s="144">
        <v>10.02</v>
      </c>
      <c r="P8" s="13">
        <f>(R8/(1+K8)-O8)/(R8/(1+K8))</f>
        <v>0.27690721649484534</v>
      </c>
      <c r="Q8" s="145">
        <f>R8/F8</f>
        <v>2.7483333333333331</v>
      </c>
      <c r="R8" s="145">
        <v>16.489999999999998</v>
      </c>
      <c r="S8" s="26" t="str">
        <f>IF(ROUND(Q8+Q8*0.1,2)&lt;10,IF(ROUND(Q8+Q8*0.1,2)=1,1.09,IF(ROUND(Q8+Q8*0.1,2)=2,2.09,IF(ROUND(Q8+Q8*0.1,2)=3,3.09,IF(ROUND(Q8+Q8*0.1,2)=4,4.09,IF(ROUND(Q8+Q8*0.1,2)=5,5.09,IF(ROUND(Q8+Q8*0.1,2)=6,6.09,IF(ROUND(Q8+Q8*0.1,2)=7,7.09,IF(ROUND(Q8+Q8*0.1,2)=8,8.09,IF(ROUND(Q8+Q8*0.1,2)=9,9.09,REPLACE(ROUND(Q8+Q8*0.1,2),4,1,9)))))))))),IF(AND(ROUND(Q8+Q8*0.1,2)&gt;=10,ROUND(Q8+Q8*0.1,2)&lt;=99.99),IF(ROUND(Q8+Q8*0.1,2)-LEFT(ROUND(Q8+Q8*0.1,2),2)&lt;=0.49,LEFT(ROUND(Q8+Q8*0.1,2),2)+0.49,IF(ROUND(Q8+Q8*0.1,2)-LEFT(ROUND(Q8+Q8*0.1,2),2)&gt;0.49,LEFT(ROUND(Q8+Q8*0.1,2),2)+0.99)),IF(AND(ROUND(Q8+Q8*0.1,2)&gt;=100,ROUND(Q8+Q8*0.1,2)&lt;=999.99),REPLACE(ROUND(Q8+Q8*0.1,2),3,4,9),IF(AND(ROUND(Q8+Q8*0.1,2)&gt;=1000),REPLACE(ROUND(Q8+Q8*0.1,2),3,5,99)))))</f>
        <v>3,09</v>
      </c>
      <c r="T8" s="26">
        <f>IF(ROUND(R8+R8*0.1,2)&lt;10,IF(ROUND(R8+R8*0.1,2)=1,1.09,IF(ROUND(R8+R8*0.1,2)=2,2.09,IF(ROUND(R8+R8*0.1,2)=3,3.09,IF(ROUND(R8+R8*0.1,2)=4,4.09,IF(ROUND(R8+R8*0.1,2)=5,5.09,IF(ROUND(R8+R8*0.1,2)=6,6.09,IF(ROUND(R8+R8*0.1,2)=7,7.09,IF(ROUND(R8+R8*0.1,2)=8,8.09,IF(ROUND(R8+R8*0.1,2)=9,9.09,REPLACE(ROUND(R8+R8*0.1,2),4,1,9)))))))))),IF(AND(ROUND(R8+R8*0.1,2)&gt;=10,ROUND(R8+R8*0.1,2)&lt;=99.99),IF(ROUND(R8+R8*0.1,2)-LEFT(ROUND(R8+R8*0.1,2),2)&lt;=0.49,LEFT(ROUND(R8+R8*0.1,2),2)+0.49,IF(ROUND(R8+R8*0.1,2)-LEFT(ROUND(R8+R8*0.1,2),2)&gt;0.49,LEFT(ROUND(R8+R8*0.1,2),2)+0.99)),IF(AND(ROUND(R8+R8*0.1,2)&gt;=100,ROUND(R8+R8*0.1,2)&lt;=999.99),REPLACE(ROUND(R8+R8*0.1,2),3,4,9),IF(AND(ROUND(R8+R8*0.1,2)&gt;=1000),REPLACE(ROUND(R8+R8*0.1,2),3,5,99)))))</f>
        <v>18.489999999999998</v>
      </c>
      <c r="U8" s="26" t="str">
        <f>IF(ROUND(S8+S8*0.1,2)&lt;10,IF(ROUND(S8+S8*0.1,2)=1,1.09,IF(ROUND(S8+S8*0.1,2)=2,2.09,IF(ROUND(S8+S8*0.1,2)=3,3.09,IF(ROUND(S8+S8*0.1,2)=4,4.09,IF(ROUND(S8+S8*0.1,2)=5,5.09,IF(ROUND(S8+S8*0.1,2)=6,6.09,IF(ROUND(S8+S8*0.1,2)=7,7.09,IF(ROUND(S8+S8*0.1,2)=8,8.09,IF(ROUND(S8+S8*0.1,2)=9,9.09,REPLACE(ROUND(S8+S8*0.1,2),4,1,9)))))))))),IF(AND(ROUND(S8+S8*0.1,2)&gt;=10,ROUND(S8+S8*0.1,2)&lt;=99.99),IF(ROUND(S8+S8*0.1,2)-LEFT(ROUND(S8+S8*0.1,2),2)&lt;=0.49,LEFT(ROUND(S8+S8*0.1,2),2)+0.49,IF(ROUND(S8+S8*0.1,2)-LEFT(ROUND(S8+S8*0.1,2),2)&gt;0.49,LEFT(ROUND(S8+S8*0.1,2),2)+0.99)),IF(AND(ROUND(S8+S8*0.1,2)&gt;=100,ROUND(S8+S8*0.1,2)&lt;=999.99),REPLACE(ROUND(S8+S8*0.1,2),3,4,9),IF(AND(ROUND(S8+S8*0.1,2)&gt;=1000),REPLACE(ROUND(S8+S8*0.1,2),3,5,99)))))</f>
        <v>3,49</v>
      </c>
      <c r="V8" s="26">
        <f>IF(ROUND(T8+T8*0.1,2)&lt;10,IF(ROUND(T8+T8*0.1,2)=1,1.09,IF(ROUND(T8+T8*0.1,2)=2,2.09,IF(ROUND(T8+T8*0.1,2)=3,3.09,IF(ROUND(T8+T8*0.1,2)=4,4.09,IF(ROUND(T8+T8*0.1,2)=5,5.09,IF(ROUND(T8+T8*0.1,2)=6,6.09,IF(ROUND(T8+T8*0.1,2)=7,7.09,IF(ROUND(T8+T8*0.1,2)=8,8.09,IF(ROUND(T8+T8*0.1,2)=9,9.09,REPLACE(ROUND(T8+T8*0.1,2),4,1,9)))))))))),IF(AND(ROUND(T8+T8*0.1,2)&gt;=10,ROUND(T8+T8*0.1,2)&lt;=99.99),IF(ROUND(T8+T8*0.1,2)-LEFT(ROUND(T8+T8*0.1,2),2)&lt;=0.49,LEFT(ROUND(T8+T8*0.1,2),2)+0.49,IF(ROUND(T8+T8*0.1,2)-LEFT(ROUND(T8+T8*0.1,2),2)&gt;0.49,LEFT(ROUND(T8+T8*0.1,2),2)+0.99)),IF(AND(ROUND(T8+T8*0.1,2)&gt;=100,ROUND(T8+T8*0.1,2)&lt;=999.99),REPLACE(ROUND(T8+T8*0.1,2),3,4,9),IF(AND(ROUND(T8+T8*0.1,2)&gt;=1000),REPLACE(ROUND(T8+T8*0.1,2),3,5,99)))))</f>
        <v>20.49</v>
      </c>
      <c r="W8" s="88"/>
      <c r="X8" s="89"/>
      <c r="Y8" s="13"/>
      <c r="Z8" s="90"/>
      <c r="AA8" s="90"/>
      <c r="AB8" s="91"/>
      <c r="AC8" s="91"/>
      <c r="AD8" s="91"/>
      <c r="AE8" s="91"/>
      <c r="AF8" s="92"/>
      <c r="AG8" s="92"/>
      <c r="AH8" s="92"/>
      <c r="AI8" s="17"/>
      <c r="AJ8" s="93">
        <v>64300101</v>
      </c>
      <c r="AK8" s="93">
        <v>64300001</v>
      </c>
    </row>
    <row r="9" spans="1:42" s="94" customFormat="1" ht="12.75" customHeight="1">
      <c r="A9" s="82"/>
      <c r="B9" s="83">
        <v>3121</v>
      </c>
      <c r="C9" s="82">
        <v>4001766001214</v>
      </c>
      <c r="D9" s="82">
        <v>4001766061218</v>
      </c>
      <c r="E9" s="151" t="s">
        <v>193</v>
      </c>
      <c r="F9" s="82">
        <v>6</v>
      </c>
      <c r="G9" s="82">
        <v>60</v>
      </c>
      <c r="H9" s="85"/>
      <c r="I9" s="85" t="s">
        <v>18</v>
      </c>
      <c r="J9" s="86">
        <v>0.19</v>
      </c>
      <c r="K9" s="86">
        <v>0.19</v>
      </c>
      <c r="L9" s="41">
        <v>1183</v>
      </c>
      <c r="M9" s="41"/>
      <c r="N9" s="87">
        <f>O9/F9</f>
        <v>1.1850000000000001</v>
      </c>
      <c r="O9" s="87">
        <v>7.11</v>
      </c>
      <c r="P9" s="13">
        <f>(R9/(1+K9)-O9)/(R9/(1+K9))</f>
        <v>0.2636292428198434</v>
      </c>
      <c r="Q9" s="17">
        <f>R9/F9</f>
        <v>1.915</v>
      </c>
      <c r="R9" s="17">
        <v>11.49</v>
      </c>
      <c r="S9" s="26" t="str">
        <f>IF(ROUND(Q9+Q9*0.1,2)&lt;10,IF(ROUND(Q9+Q9*0.1,2)=1,1.09,IF(ROUND(Q9+Q9*0.1,2)=2,2.09,IF(ROUND(Q9+Q9*0.1,2)=3,3.09,IF(ROUND(Q9+Q9*0.1,2)=4,4.09,IF(ROUND(Q9+Q9*0.1,2)=5,5.09,IF(ROUND(Q9+Q9*0.1,2)=6,6.09,IF(ROUND(Q9+Q9*0.1,2)=7,7.09,IF(ROUND(Q9+Q9*0.1,2)=8,8.09,IF(ROUND(Q9+Q9*0.1,2)=9,9.09,REPLACE(ROUND(Q9+Q9*0.1,2),4,1,9)))))))))),IF(AND(ROUND(Q9+Q9*0.1,2)&gt;=10,ROUND(Q9+Q9*0.1,2)&lt;=99.99),IF(ROUND(Q9+Q9*0.1,2)-LEFT(ROUND(Q9+Q9*0.1,2),2)&lt;=0.49,LEFT(ROUND(Q9+Q9*0.1,2),2)+0.49,IF(ROUND(Q9+Q9*0.1,2)-LEFT(ROUND(Q9+Q9*0.1,2),2)&gt;0.49,LEFT(ROUND(Q9+Q9*0.1,2),2)+0.99)),IF(AND(ROUND(Q9+Q9*0.1,2)&gt;=100,ROUND(Q9+Q9*0.1,2)&lt;=999.99),REPLACE(ROUND(Q9+Q9*0.1,2),3,4,9),IF(AND(ROUND(Q9+Q9*0.1,2)&gt;=1000),REPLACE(ROUND(Q9+Q9*0.1,2),3,5,99)))))</f>
        <v>2,19</v>
      </c>
      <c r="T9" s="26">
        <f>IF(ROUND(R9+R9*0.1,2)&lt;10,IF(ROUND(R9+R9*0.1,2)=1,1.09,IF(ROUND(R9+R9*0.1,2)=2,2.09,IF(ROUND(R9+R9*0.1,2)=3,3.09,IF(ROUND(R9+R9*0.1,2)=4,4.09,IF(ROUND(R9+R9*0.1,2)=5,5.09,IF(ROUND(R9+R9*0.1,2)=6,6.09,IF(ROUND(R9+R9*0.1,2)=7,7.09,IF(ROUND(R9+R9*0.1,2)=8,8.09,IF(ROUND(R9+R9*0.1,2)=9,9.09,REPLACE(ROUND(R9+R9*0.1,2),4,1,9)))))))))),IF(AND(ROUND(R9+R9*0.1,2)&gt;=10,ROUND(R9+R9*0.1,2)&lt;=99.99),IF(ROUND(R9+R9*0.1,2)-LEFT(ROUND(R9+R9*0.1,2),2)&lt;=0.49,LEFT(ROUND(R9+R9*0.1,2),2)+0.49,IF(ROUND(R9+R9*0.1,2)-LEFT(ROUND(R9+R9*0.1,2),2)&gt;0.49,LEFT(ROUND(R9+R9*0.1,2),2)+0.99)),IF(AND(ROUND(R9+R9*0.1,2)&gt;=100,ROUND(R9+R9*0.1,2)&lt;=999.99),REPLACE(ROUND(R9+R9*0.1,2),3,4,9),IF(AND(ROUND(R9+R9*0.1,2)&gt;=1000),REPLACE(ROUND(R9+R9*0.1,2),3,5,99)))))</f>
        <v>12.99</v>
      </c>
      <c r="U9" s="26" t="str">
        <f>IF(ROUND(S9+S9*0.1,2)&lt;10,IF(ROUND(S9+S9*0.1,2)=1,1.09,IF(ROUND(S9+S9*0.1,2)=2,2.09,IF(ROUND(S9+S9*0.1,2)=3,3.09,IF(ROUND(S9+S9*0.1,2)=4,4.09,IF(ROUND(S9+S9*0.1,2)=5,5.09,IF(ROUND(S9+S9*0.1,2)=6,6.09,IF(ROUND(S9+S9*0.1,2)=7,7.09,IF(ROUND(S9+S9*0.1,2)=8,8.09,IF(ROUND(S9+S9*0.1,2)=9,9.09,REPLACE(ROUND(S9+S9*0.1,2),4,1,9)))))))))),IF(AND(ROUND(S9+S9*0.1,2)&gt;=10,ROUND(S9+S9*0.1,2)&lt;=99.99),IF(ROUND(S9+S9*0.1,2)-LEFT(ROUND(S9+S9*0.1,2),2)&lt;=0.49,LEFT(ROUND(S9+S9*0.1,2),2)+0.49,IF(ROUND(S9+S9*0.1,2)-LEFT(ROUND(S9+S9*0.1,2),2)&gt;0.49,LEFT(ROUND(S9+S9*0.1,2),2)+0.99)),IF(AND(ROUND(S9+S9*0.1,2)&gt;=100,ROUND(S9+S9*0.1,2)&lt;=999.99),REPLACE(ROUND(S9+S9*0.1,2),3,4,9),IF(AND(ROUND(S9+S9*0.1,2)&gt;=1000),REPLACE(ROUND(S9+S9*0.1,2),3,5,99)))))</f>
        <v>2,49</v>
      </c>
      <c r="V9" s="26">
        <f>IF(ROUND(T9+T9*0.1,2)&lt;10,IF(ROUND(T9+T9*0.1,2)=1,1.09,IF(ROUND(T9+T9*0.1,2)=2,2.09,IF(ROUND(T9+T9*0.1,2)=3,3.09,IF(ROUND(T9+T9*0.1,2)=4,4.09,IF(ROUND(T9+T9*0.1,2)=5,5.09,IF(ROUND(T9+T9*0.1,2)=6,6.09,IF(ROUND(T9+T9*0.1,2)=7,7.09,IF(ROUND(T9+T9*0.1,2)=8,8.09,IF(ROUND(T9+T9*0.1,2)=9,9.09,REPLACE(ROUND(T9+T9*0.1,2),4,1,9)))))))))),IF(AND(ROUND(T9+T9*0.1,2)&gt;=10,ROUND(T9+T9*0.1,2)&lt;=99.99),IF(ROUND(T9+T9*0.1,2)-LEFT(ROUND(T9+T9*0.1,2),2)&lt;=0.49,LEFT(ROUND(T9+T9*0.1,2),2)+0.49,IF(ROUND(T9+T9*0.1,2)-LEFT(ROUND(T9+T9*0.1,2),2)&gt;0.49,LEFT(ROUND(T9+T9*0.1,2),2)+0.99)),IF(AND(ROUND(T9+T9*0.1,2)&gt;=100,ROUND(T9+T9*0.1,2)&lt;=999.99),REPLACE(ROUND(T9+T9*0.1,2),3,4,9),IF(AND(ROUND(T9+T9*0.1,2)&gt;=1000),REPLACE(ROUND(T9+T9*0.1,2),3,5,99)))))</f>
        <v>14.49</v>
      </c>
      <c r="W9" s="88"/>
      <c r="X9" s="89"/>
      <c r="Y9" s="13"/>
      <c r="Z9" s="90"/>
      <c r="AA9" s="90"/>
      <c r="AB9" s="91"/>
      <c r="AC9" s="91"/>
      <c r="AD9" s="91"/>
      <c r="AE9" s="91"/>
      <c r="AF9" s="92"/>
      <c r="AG9" s="92"/>
      <c r="AH9" s="92"/>
      <c r="AI9" s="17"/>
      <c r="AJ9" s="93">
        <v>64300101</v>
      </c>
      <c r="AK9" s="93">
        <v>64300001</v>
      </c>
    </row>
    <row r="10" spans="1:42" s="94" customFormat="1" ht="12.75" customHeight="1">
      <c r="A10" s="82">
        <v>23430513</v>
      </c>
      <c r="B10" s="83">
        <v>3124</v>
      </c>
      <c r="C10" s="82">
        <v>4001766031242</v>
      </c>
      <c r="D10" s="113">
        <v>4001766131249</v>
      </c>
      <c r="E10" s="84" t="s">
        <v>133</v>
      </c>
      <c r="F10" s="82">
        <v>6</v>
      </c>
      <c r="G10" s="82">
        <v>60</v>
      </c>
      <c r="H10" s="85"/>
      <c r="I10" s="85" t="s">
        <v>18</v>
      </c>
      <c r="J10" s="86">
        <v>0.19</v>
      </c>
      <c r="K10" s="86">
        <v>0.19</v>
      </c>
      <c r="L10" s="41">
        <v>1183</v>
      </c>
      <c r="M10" s="41"/>
      <c r="N10" s="87">
        <f>O10/F10</f>
        <v>1.57</v>
      </c>
      <c r="O10" s="87">
        <v>9.42</v>
      </c>
      <c r="P10" s="13">
        <f>(R10/(1+K10)-O10)/(R10/(1+K10))</f>
        <v>0.25218145430286865</v>
      </c>
      <c r="Q10" s="17">
        <f>R10/F10</f>
        <v>2.4983333333333335</v>
      </c>
      <c r="R10" s="17">
        <v>14.99</v>
      </c>
      <c r="S10" s="26" t="str">
        <f>IF(ROUND(Q10+Q10*0.1,2)&lt;10,IF(ROUND(Q10+Q10*0.1,2)=1,1.09,IF(ROUND(Q10+Q10*0.1,2)=2,2.09,IF(ROUND(Q10+Q10*0.1,2)=3,3.09,IF(ROUND(Q10+Q10*0.1,2)=4,4.09,IF(ROUND(Q10+Q10*0.1,2)=5,5.09,IF(ROUND(Q10+Q10*0.1,2)=6,6.09,IF(ROUND(Q10+Q10*0.1,2)=7,7.09,IF(ROUND(Q10+Q10*0.1,2)=8,8.09,IF(ROUND(Q10+Q10*0.1,2)=9,9.09,REPLACE(ROUND(Q10+Q10*0.1,2),4,1,9)))))))))),IF(AND(ROUND(Q10+Q10*0.1,2)&gt;=10,ROUND(Q10+Q10*0.1,2)&lt;=99.99),IF(ROUND(Q10+Q10*0.1,2)-LEFT(ROUND(Q10+Q10*0.1,2),2)&lt;=0.49,LEFT(ROUND(Q10+Q10*0.1,2),2)+0.49,IF(ROUND(Q10+Q10*0.1,2)-LEFT(ROUND(Q10+Q10*0.1,2),2)&gt;0.49,LEFT(ROUND(Q10+Q10*0.1,2),2)+0.99)),IF(AND(ROUND(Q10+Q10*0.1,2)&gt;=100,ROUND(Q10+Q10*0.1,2)&lt;=999.99),REPLACE(ROUND(Q10+Q10*0.1,2),3,4,9),IF(AND(ROUND(Q10+Q10*0.1,2)&gt;=1000),REPLACE(ROUND(Q10+Q10*0.1,2),3,5,99)))))</f>
        <v>2,79</v>
      </c>
      <c r="T10" s="26">
        <f>IF(ROUND(R10+R10*0.1,2)&lt;10,IF(ROUND(R10+R10*0.1,2)=1,1.09,IF(ROUND(R10+R10*0.1,2)=2,2.09,IF(ROUND(R10+R10*0.1,2)=3,3.09,IF(ROUND(R10+R10*0.1,2)=4,4.09,IF(ROUND(R10+R10*0.1,2)=5,5.09,IF(ROUND(R10+R10*0.1,2)=6,6.09,IF(ROUND(R10+R10*0.1,2)=7,7.09,IF(ROUND(R10+R10*0.1,2)=8,8.09,IF(ROUND(R10+R10*0.1,2)=9,9.09,REPLACE(ROUND(R10+R10*0.1,2),4,1,9)))))))))),IF(AND(ROUND(R10+R10*0.1,2)&gt;=10,ROUND(R10+R10*0.1,2)&lt;=99.99),IF(ROUND(R10+R10*0.1,2)-LEFT(ROUND(R10+R10*0.1,2),2)&lt;=0.49,LEFT(ROUND(R10+R10*0.1,2),2)+0.49,IF(ROUND(R10+R10*0.1,2)-LEFT(ROUND(R10+R10*0.1,2),2)&gt;0.49,LEFT(ROUND(R10+R10*0.1,2),2)+0.99)),IF(AND(ROUND(R10+R10*0.1,2)&gt;=100,ROUND(R10+R10*0.1,2)&lt;=999.99),REPLACE(ROUND(R10+R10*0.1,2),3,4,9),IF(AND(ROUND(R10+R10*0.1,2)&gt;=1000),REPLACE(ROUND(R10+R10*0.1,2),3,5,99)))))</f>
        <v>16.489999999999998</v>
      </c>
      <c r="U10" s="26" t="str">
        <f>IF(ROUND(S10+S10*0.1,2)&lt;10,IF(ROUND(S10+S10*0.1,2)=1,1.09,IF(ROUND(S10+S10*0.1,2)=2,2.09,IF(ROUND(S10+S10*0.1,2)=3,3.09,IF(ROUND(S10+S10*0.1,2)=4,4.09,IF(ROUND(S10+S10*0.1,2)=5,5.09,IF(ROUND(S10+S10*0.1,2)=6,6.09,IF(ROUND(S10+S10*0.1,2)=7,7.09,IF(ROUND(S10+S10*0.1,2)=8,8.09,IF(ROUND(S10+S10*0.1,2)=9,9.09,REPLACE(ROUND(S10+S10*0.1,2),4,1,9)))))))))),IF(AND(ROUND(S10+S10*0.1,2)&gt;=10,ROUND(S10+S10*0.1,2)&lt;=99.99),IF(ROUND(S10+S10*0.1,2)-LEFT(ROUND(S10+S10*0.1,2),2)&lt;=0.49,LEFT(ROUND(S10+S10*0.1,2),2)+0.49,IF(ROUND(S10+S10*0.1,2)-LEFT(ROUND(S10+S10*0.1,2),2)&gt;0.49,LEFT(ROUND(S10+S10*0.1,2),2)+0.99)),IF(AND(ROUND(S10+S10*0.1,2)&gt;=100,ROUND(S10+S10*0.1,2)&lt;=999.99),REPLACE(ROUND(S10+S10*0.1,2),3,4,9),IF(AND(ROUND(S10+S10*0.1,2)&gt;=1000),REPLACE(ROUND(S10+S10*0.1,2),3,5,99)))))</f>
        <v>3,09</v>
      </c>
      <c r="V10" s="26">
        <f>IF(ROUND(T10+T10*0.1,2)&lt;10,IF(ROUND(T10+T10*0.1,2)=1,1.09,IF(ROUND(T10+T10*0.1,2)=2,2.09,IF(ROUND(T10+T10*0.1,2)=3,3.09,IF(ROUND(T10+T10*0.1,2)=4,4.09,IF(ROUND(T10+T10*0.1,2)=5,5.09,IF(ROUND(T10+T10*0.1,2)=6,6.09,IF(ROUND(T10+T10*0.1,2)=7,7.09,IF(ROUND(T10+T10*0.1,2)=8,8.09,IF(ROUND(T10+T10*0.1,2)=9,9.09,REPLACE(ROUND(T10+T10*0.1,2),4,1,9)))))))))),IF(AND(ROUND(T10+T10*0.1,2)&gt;=10,ROUND(T10+T10*0.1,2)&lt;=99.99),IF(ROUND(T10+T10*0.1,2)-LEFT(ROUND(T10+T10*0.1,2),2)&lt;=0.49,LEFT(ROUND(T10+T10*0.1,2),2)+0.49,IF(ROUND(T10+T10*0.1,2)-LEFT(ROUND(T10+T10*0.1,2),2)&gt;0.49,LEFT(ROUND(T10+T10*0.1,2),2)+0.99)),IF(AND(ROUND(T10+T10*0.1,2)&gt;=100,ROUND(T10+T10*0.1,2)&lt;=999.99),REPLACE(ROUND(T10+T10*0.1,2),3,4,9),IF(AND(ROUND(T10+T10*0.1,2)&gt;=1000),REPLACE(ROUND(T10+T10*0.1,2),3,5,99)))))</f>
        <v>18.489999999999998</v>
      </c>
      <c r="W10" s="88"/>
      <c r="X10" s="89"/>
      <c r="Y10" s="13"/>
      <c r="Z10" s="90"/>
      <c r="AA10" s="90"/>
      <c r="AB10" s="91"/>
      <c r="AC10" s="91"/>
      <c r="AD10" s="91"/>
      <c r="AE10" s="91"/>
      <c r="AF10" s="92"/>
      <c r="AG10" s="92"/>
      <c r="AH10" s="92"/>
      <c r="AI10" s="17"/>
      <c r="AJ10" s="93">
        <v>64300101</v>
      </c>
      <c r="AK10" s="93">
        <v>64300001</v>
      </c>
    </row>
    <row r="11" spans="1:42" s="94" customFormat="1" ht="12.75" customHeight="1">
      <c r="A11" s="117">
        <v>23430009</v>
      </c>
      <c r="B11" s="83">
        <v>3125</v>
      </c>
      <c r="C11" s="113">
        <v>4001766001252</v>
      </c>
      <c r="D11" s="113">
        <v>4001766061256</v>
      </c>
      <c r="E11" s="151" t="s">
        <v>195</v>
      </c>
      <c r="F11" s="82">
        <v>6</v>
      </c>
      <c r="G11" s="82">
        <v>60</v>
      </c>
      <c r="H11" s="85"/>
      <c r="I11" s="85" t="s">
        <v>18</v>
      </c>
      <c r="J11" s="86">
        <v>0.19</v>
      </c>
      <c r="K11" s="86">
        <v>0.19</v>
      </c>
      <c r="L11" s="41">
        <v>1183</v>
      </c>
      <c r="M11" s="41"/>
      <c r="N11" s="87">
        <f>O11/F11</f>
        <v>1.635</v>
      </c>
      <c r="O11" s="87">
        <v>9.81</v>
      </c>
      <c r="P11" s="13">
        <f>(R11/(1+K11)-O11)/(R11/(1+K11))</f>
        <v>0.24635894125242089</v>
      </c>
      <c r="Q11" s="17">
        <f>R11/F11</f>
        <v>2.5816666666666666</v>
      </c>
      <c r="R11" s="17">
        <v>15.49</v>
      </c>
      <c r="S11" s="26" t="str">
        <f>IF(ROUND(Q11+Q11*0.1,2)&lt;10,IF(ROUND(Q11+Q11*0.1,2)=1,1.09,IF(ROUND(Q11+Q11*0.1,2)=2,2.09,IF(ROUND(Q11+Q11*0.1,2)=3,3.09,IF(ROUND(Q11+Q11*0.1,2)=4,4.09,IF(ROUND(Q11+Q11*0.1,2)=5,5.09,IF(ROUND(Q11+Q11*0.1,2)=6,6.09,IF(ROUND(Q11+Q11*0.1,2)=7,7.09,IF(ROUND(Q11+Q11*0.1,2)=8,8.09,IF(ROUND(Q11+Q11*0.1,2)=9,9.09,REPLACE(ROUND(Q11+Q11*0.1,2),4,1,9)))))))))),IF(AND(ROUND(Q11+Q11*0.1,2)&gt;=10,ROUND(Q11+Q11*0.1,2)&lt;=99.99),IF(ROUND(Q11+Q11*0.1,2)-LEFT(ROUND(Q11+Q11*0.1,2),2)&lt;=0.49,LEFT(ROUND(Q11+Q11*0.1,2),2)+0.49,IF(ROUND(Q11+Q11*0.1,2)-LEFT(ROUND(Q11+Q11*0.1,2),2)&gt;0.49,LEFT(ROUND(Q11+Q11*0.1,2),2)+0.99)),IF(AND(ROUND(Q11+Q11*0.1,2)&gt;=100,ROUND(Q11+Q11*0.1,2)&lt;=999.99),REPLACE(ROUND(Q11+Q11*0.1,2),3,4,9),IF(AND(ROUND(Q11+Q11*0.1,2)&gt;=1000),REPLACE(ROUND(Q11+Q11*0.1,2),3,5,99)))))</f>
        <v>2,89</v>
      </c>
      <c r="T11" s="26">
        <f>IF(ROUND(R11+R11*0.1,2)&lt;10,IF(ROUND(R11+R11*0.1,2)=1,1.09,IF(ROUND(R11+R11*0.1,2)=2,2.09,IF(ROUND(R11+R11*0.1,2)=3,3.09,IF(ROUND(R11+R11*0.1,2)=4,4.09,IF(ROUND(R11+R11*0.1,2)=5,5.09,IF(ROUND(R11+R11*0.1,2)=6,6.09,IF(ROUND(R11+R11*0.1,2)=7,7.09,IF(ROUND(R11+R11*0.1,2)=8,8.09,IF(ROUND(R11+R11*0.1,2)=9,9.09,REPLACE(ROUND(R11+R11*0.1,2),4,1,9)))))))))),IF(AND(ROUND(R11+R11*0.1,2)&gt;=10,ROUND(R11+R11*0.1,2)&lt;=99.99),IF(ROUND(R11+R11*0.1,2)-LEFT(ROUND(R11+R11*0.1,2),2)&lt;=0.49,LEFT(ROUND(R11+R11*0.1,2),2)+0.49,IF(ROUND(R11+R11*0.1,2)-LEFT(ROUND(R11+R11*0.1,2),2)&gt;0.49,LEFT(ROUND(R11+R11*0.1,2),2)+0.99)),IF(AND(ROUND(R11+R11*0.1,2)&gt;=100,ROUND(R11+R11*0.1,2)&lt;=999.99),REPLACE(ROUND(R11+R11*0.1,2),3,4,9),IF(AND(ROUND(R11+R11*0.1,2)&gt;=1000),REPLACE(ROUND(R11+R11*0.1,2),3,5,99)))))</f>
        <v>17.489999999999998</v>
      </c>
      <c r="U11" s="26" t="str">
        <f>IF(ROUND(S11+S11*0.1,2)&lt;10,IF(ROUND(S11+S11*0.1,2)=1,1.09,IF(ROUND(S11+S11*0.1,2)=2,2.09,IF(ROUND(S11+S11*0.1,2)=3,3.09,IF(ROUND(S11+S11*0.1,2)=4,4.09,IF(ROUND(S11+S11*0.1,2)=5,5.09,IF(ROUND(S11+S11*0.1,2)=6,6.09,IF(ROUND(S11+S11*0.1,2)=7,7.09,IF(ROUND(S11+S11*0.1,2)=8,8.09,IF(ROUND(S11+S11*0.1,2)=9,9.09,REPLACE(ROUND(S11+S11*0.1,2),4,1,9)))))))))),IF(AND(ROUND(S11+S11*0.1,2)&gt;=10,ROUND(S11+S11*0.1,2)&lt;=99.99),IF(ROUND(S11+S11*0.1,2)-LEFT(ROUND(S11+S11*0.1,2),2)&lt;=0.49,LEFT(ROUND(S11+S11*0.1,2),2)+0.49,IF(ROUND(S11+S11*0.1,2)-LEFT(ROUND(S11+S11*0.1,2),2)&gt;0.49,LEFT(ROUND(S11+S11*0.1,2),2)+0.99)),IF(AND(ROUND(S11+S11*0.1,2)&gt;=100,ROUND(S11+S11*0.1,2)&lt;=999.99),REPLACE(ROUND(S11+S11*0.1,2),3,4,9),IF(AND(ROUND(S11+S11*0.1,2)&gt;=1000),REPLACE(ROUND(S11+S11*0.1,2),3,5,99)))))</f>
        <v>3,19</v>
      </c>
      <c r="V11" s="26">
        <f>IF(ROUND(T11+T11*0.1,2)&lt;10,IF(ROUND(T11+T11*0.1,2)=1,1.09,IF(ROUND(T11+T11*0.1,2)=2,2.09,IF(ROUND(T11+T11*0.1,2)=3,3.09,IF(ROUND(T11+T11*0.1,2)=4,4.09,IF(ROUND(T11+T11*0.1,2)=5,5.09,IF(ROUND(T11+T11*0.1,2)=6,6.09,IF(ROUND(T11+T11*0.1,2)=7,7.09,IF(ROUND(T11+T11*0.1,2)=8,8.09,IF(ROUND(T11+T11*0.1,2)=9,9.09,REPLACE(ROUND(T11+T11*0.1,2),4,1,9)))))))))),IF(AND(ROUND(T11+T11*0.1,2)&gt;=10,ROUND(T11+T11*0.1,2)&lt;=99.99),IF(ROUND(T11+T11*0.1,2)-LEFT(ROUND(T11+T11*0.1,2),2)&lt;=0.49,LEFT(ROUND(T11+T11*0.1,2),2)+0.49,IF(ROUND(T11+T11*0.1,2)-LEFT(ROUND(T11+T11*0.1,2),2)&gt;0.49,LEFT(ROUND(T11+T11*0.1,2),2)+0.99)),IF(AND(ROUND(T11+T11*0.1,2)&gt;=100,ROUND(T11+T11*0.1,2)&lt;=999.99),REPLACE(ROUND(T11+T11*0.1,2),3,4,9),IF(AND(ROUND(T11+T11*0.1,2)&gt;=1000),REPLACE(ROUND(T11+T11*0.1,2),3,5,99)))))</f>
        <v>19.489999999999998</v>
      </c>
      <c r="W11" s="88"/>
      <c r="X11" s="89"/>
      <c r="Y11" s="13"/>
      <c r="Z11" s="90"/>
      <c r="AA11" s="90"/>
      <c r="AB11" s="91"/>
      <c r="AC11" s="91"/>
      <c r="AD11" s="91"/>
      <c r="AE11" s="91"/>
      <c r="AF11" s="92"/>
      <c r="AG11" s="92"/>
      <c r="AH11" s="92"/>
      <c r="AI11" s="17"/>
      <c r="AJ11" s="93">
        <v>64300101</v>
      </c>
      <c r="AK11" s="93">
        <v>64300001</v>
      </c>
    </row>
    <row r="12" spans="1:42" s="94" customFormat="1" ht="12.75" customHeight="1">
      <c r="A12" s="82"/>
      <c r="B12" s="83">
        <v>3126</v>
      </c>
      <c r="C12" s="82">
        <v>4001766001269</v>
      </c>
      <c r="D12" s="82">
        <v>4001766061263</v>
      </c>
      <c r="E12" s="94" t="s">
        <v>31</v>
      </c>
      <c r="F12" s="82">
        <v>6</v>
      </c>
      <c r="G12" s="82">
        <v>60</v>
      </c>
      <c r="H12" s="85"/>
      <c r="I12" s="85" t="s">
        <v>18</v>
      </c>
      <c r="J12" s="86">
        <v>0.19</v>
      </c>
      <c r="K12" s="86">
        <v>0.19</v>
      </c>
      <c r="L12" s="41">
        <v>1183</v>
      </c>
      <c r="M12" s="41"/>
      <c r="N12" s="87">
        <f>O12/F12</f>
        <v>1.7050000000000001</v>
      </c>
      <c r="O12" s="87">
        <v>10.23</v>
      </c>
      <c r="P12" s="13">
        <f>(R12/(1+K12)-O12)/(R12/(1+K12))</f>
        <v>0.2834785167745732</v>
      </c>
      <c r="Q12" s="17">
        <f>R12/F12</f>
        <v>2.8316666666666666</v>
      </c>
      <c r="R12" s="17">
        <v>16.989999999999998</v>
      </c>
      <c r="S12" s="26" t="str">
        <f>IF(ROUND(Q12+Q12*0.1,2)&lt;10,IF(ROUND(Q12+Q12*0.1,2)=1,1.09,IF(ROUND(Q12+Q12*0.1,2)=2,2.09,IF(ROUND(Q12+Q12*0.1,2)=3,3.09,IF(ROUND(Q12+Q12*0.1,2)=4,4.09,IF(ROUND(Q12+Q12*0.1,2)=5,5.09,IF(ROUND(Q12+Q12*0.1,2)=6,6.09,IF(ROUND(Q12+Q12*0.1,2)=7,7.09,IF(ROUND(Q12+Q12*0.1,2)=8,8.09,IF(ROUND(Q12+Q12*0.1,2)=9,9.09,REPLACE(ROUND(Q12+Q12*0.1,2),4,1,9)))))))))),IF(AND(ROUND(Q12+Q12*0.1,2)&gt;=10,ROUND(Q12+Q12*0.1,2)&lt;=99.99),IF(ROUND(Q12+Q12*0.1,2)-LEFT(ROUND(Q12+Q12*0.1,2),2)&lt;=0.49,LEFT(ROUND(Q12+Q12*0.1,2),2)+0.49,IF(ROUND(Q12+Q12*0.1,2)-LEFT(ROUND(Q12+Q12*0.1,2),2)&gt;0.49,LEFT(ROUND(Q12+Q12*0.1,2),2)+0.99)),IF(AND(ROUND(Q12+Q12*0.1,2)&gt;=100,ROUND(Q12+Q12*0.1,2)&lt;=999.99),REPLACE(ROUND(Q12+Q12*0.1,2),3,4,9),IF(AND(ROUND(Q12+Q12*0.1,2)&gt;=1000),REPLACE(ROUND(Q12+Q12*0.1,2),3,5,99)))))</f>
        <v>3,19</v>
      </c>
      <c r="T12" s="26">
        <f>IF(ROUND(R12+R12*0.1,2)&lt;10,IF(ROUND(R12+R12*0.1,2)=1,1.09,IF(ROUND(R12+R12*0.1,2)=2,2.09,IF(ROUND(R12+R12*0.1,2)=3,3.09,IF(ROUND(R12+R12*0.1,2)=4,4.09,IF(ROUND(R12+R12*0.1,2)=5,5.09,IF(ROUND(R12+R12*0.1,2)=6,6.09,IF(ROUND(R12+R12*0.1,2)=7,7.09,IF(ROUND(R12+R12*0.1,2)=8,8.09,IF(ROUND(R12+R12*0.1,2)=9,9.09,REPLACE(ROUND(R12+R12*0.1,2),4,1,9)))))))))),IF(AND(ROUND(R12+R12*0.1,2)&gt;=10,ROUND(R12+R12*0.1,2)&lt;=99.99),IF(ROUND(R12+R12*0.1,2)-LEFT(ROUND(R12+R12*0.1,2),2)&lt;=0.49,LEFT(ROUND(R12+R12*0.1,2),2)+0.49,IF(ROUND(R12+R12*0.1,2)-LEFT(ROUND(R12+R12*0.1,2),2)&gt;0.49,LEFT(ROUND(R12+R12*0.1,2),2)+0.99)),IF(AND(ROUND(R12+R12*0.1,2)&gt;=100,ROUND(R12+R12*0.1,2)&lt;=999.99),REPLACE(ROUND(R12+R12*0.1,2),3,4,9),IF(AND(ROUND(R12+R12*0.1,2)&gt;=1000),REPLACE(ROUND(R12+R12*0.1,2),3,5,99)))))</f>
        <v>18.989999999999998</v>
      </c>
      <c r="U12" s="26" t="str">
        <f>IF(ROUND(S12+S12*0.1,2)&lt;10,IF(ROUND(S12+S12*0.1,2)=1,1.09,IF(ROUND(S12+S12*0.1,2)=2,2.09,IF(ROUND(S12+S12*0.1,2)=3,3.09,IF(ROUND(S12+S12*0.1,2)=4,4.09,IF(ROUND(S12+S12*0.1,2)=5,5.09,IF(ROUND(S12+S12*0.1,2)=6,6.09,IF(ROUND(S12+S12*0.1,2)=7,7.09,IF(ROUND(S12+S12*0.1,2)=8,8.09,IF(ROUND(S12+S12*0.1,2)=9,9.09,REPLACE(ROUND(S12+S12*0.1,2),4,1,9)))))))))),IF(AND(ROUND(S12+S12*0.1,2)&gt;=10,ROUND(S12+S12*0.1,2)&lt;=99.99),IF(ROUND(S12+S12*0.1,2)-LEFT(ROUND(S12+S12*0.1,2),2)&lt;=0.49,LEFT(ROUND(S12+S12*0.1,2),2)+0.49,IF(ROUND(S12+S12*0.1,2)-LEFT(ROUND(S12+S12*0.1,2),2)&gt;0.49,LEFT(ROUND(S12+S12*0.1,2),2)+0.99)),IF(AND(ROUND(S12+S12*0.1,2)&gt;=100,ROUND(S12+S12*0.1,2)&lt;=999.99),REPLACE(ROUND(S12+S12*0.1,2),3,4,9),IF(AND(ROUND(S12+S12*0.1,2)&gt;=1000),REPLACE(ROUND(S12+S12*0.1,2),3,5,99)))))</f>
        <v>3,59</v>
      </c>
      <c r="V12" s="26">
        <f>IF(ROUND(T12+T12*0.1,2)&lt;10,IF(ROUND(T12+T12*0.1,2)=1,1.09,IF(ROUND(T12+T12*0.1,2)=2,2.09,IF(ROUND(T12+T12*0.1,2)=3,3.09,IF(ROUND(T12+T12*0.1,2)=4,4.09,IF(ROUND(T12+T12*0.1,2)=5,5.09,IF(ROUND(T12+T12*0.1,2)=6,6.09,IF(ROUND(T12+T12*0.1,2)=7,7.09,IF(ROUND(T12+T12*0.1,2)=8,8.09,IF(ROUND(T12+T12*0.1,2)=9,9.09,REPLACE(ROUND(T12+T12*0.1,2),4,1,9)))))))))),IF(AND(ROUND(T12+T12*0.1,2)&gt;=10,ROUND(T12+T12*0.1,2)&lt;=99.99),IF(ROUND(T12+T12*0.1,2)-LEFT(ROUND(T12+T12*0.1,2),2)&lt;=0.49,LEFT(ROUND(T12+T12*0.1,2),2)+0.49,IF(ROUND(T12+T12*0.1,2)-LEFT(ROUND(T12+T12*0.1,2),2)&gt;0.49,LEFT(ROUND(T12+T12*0.1,2),2)+0.99)),IF(AND(ROUND(T12+T12*0.1,2)&gt;=100,ROUND(T12+T12*0.1,2)&lt;=999.99),REPLACE(ROUND(T12+T12*0.1,2),3,4,9),IF(AND(ROUND(T12+T12*0.1,2)&gt;=1000),REPLACE(ROUND(T12+T12*0.1,2),3,5,99)))))</f>
        <v>20.99</v>
      </c>
      <c r="W12" s="88"/>
      <c r="X12" s="89"/>
      <c r="Y12" s="13"/>
      <c r="Z12" s="90"/>
      <c r="AA12" s="90"/>
      <c r="AB12" s="91"/>
      <c r="AC12" s="91"/>
      <c r="AD12" s="91"/>
      <c r="AE12" s="91"/>
      <c r="AF12" s="92"/>
      <c r="AG12" s="92"/>
      <c r="AH12" s="92"/>
      <c r="AI12" s="17"/>
      <c r="AJ12" s="93">
        <v>64300101</v>
      </c>
      <c r="AK12" s="93">
        <v>64300001</v>
      </c>
    </row>
    <row r="13" spans="1:42" s="94" customFormat="1" ht="12.75" customHeight="1">
      <c r="A13" s="117">
        <v>23430012</v>
      </c>
      <c r="B13" s="83">
        <v>3128</v>
      </c>
      <c r="C13" s="113">
        <v>4001766001283</v>
      </c>
      <c r="D13" s="113">
        <v>4001766061287</v>
      </c>
      <c r="E13" s="94" t="s">
        <v>134</v>
      </c>
      <c r="F13" s="82">
        <v>6</v>
      </c>
      <c r="G13" s="82">
        <v>60</v>
      </c>
      <c r="H13" s="85"/>
      <c r="I13" s="85" t="s">
        <v>18</v>
      </c>
      <c r="J13" s="86">
        <v>0.19</v>
      </c>
      <c r="K13" s="86">
        <v>0.19</v>
      </c>
      <c r="L13" s="41">
        <v>1183</v>
      </c>
      <c r="M13" s="41"/>
      <c r="N13" s="87">
        <f>O13/F13</f>
        <v>1.5449999999999999</v>
      </c>
      <c r="O13" s="87">
        <v>9.27</v>
      </c>
      <c r="P13" s="13">
        <f>(R13/(1+K13)-O13)/(R13/(1+K13))</f>
        <v>0.26408939292861922</v>
      </c>
      <c r="Q13" s="17">
        <f>R13/F13</f>
        <v>2.4983333333333335</v>
      </c>
      <c r="R13" s="17">
        <v>14.99</v>
      </c>
      <c r="S13" s="26" t="str">
        <f>IF(ROUND(Q13+Q13*0.1,2)&lt;10,IF(ROUND(Q13+Q13*0.1,2)=1,1.09,IF(ROUND(Q13+Q13*0.1,2)=2,2.09,IF(ROUND(Q13+Q13*0.1,2)=3,3.09,IF(ROUND(Q13+Q13*0.1,2)=4,4.09,IF(ROUND(Q13+Q13*0.1,2)=5,5.09,IF(ROUND(Q13+Q13*0.1,2)=6,6.09,IF(ROUND(Q13+Q13*0.1,2)=7,7.09,IF(ROUND(Q13+Q13*0.1,2)=8,8.09,IF(ROUND(Q13+Q13*0.1,2)=9,9.09,REPLACE(ROUND(Q13+Q13*0.1,2),4,1,9)))))))))),IF(AND(ROUND(Q13+Q13*0.1,2)&gt;=10,ROUND(Q13+Q13*0.1,2)&lt;=99.99),IF(ROUND(Q13+Q13*0.1,2)-LEFT(ROUND(Q13+Q13*0.1,2),2)&lt;=0.49,LEFT(ROUND(Q13+Q13*0.1,2),2)+0.49,IF(ROUND(Q13+Q13*0.1,2)-LEFT(ROUND(Q13+Q13*0.1,2),2)&gt;0.49,LEFT(ROUND(Q13+Q13*0.1,2),2)+0.99)),IF(AND(ROUND(Q13+Q13*0.1,2)&gt;=100,ROUND(Q13+Q13*0.1,2)&lt;=999.99),REPLACE(ROUND(Q13+Q13*0.1,2),3,4,9),IF(AND(ROUND(Q13+Q13*0.1,2)&gt;=1000),REPLACE(ROUND(Q13+Q13*0.1,2),3,5,99)))))</f>
        <v>2,79</v>
      </c>
      <c r="T13" s="26">
        <f>IF(ROUND(R13+R13*0.1,2)&lt;10,IF(ROUND(R13+R13*0.1,2)=1,1.09,IF(ROUND(R13+R13*0.1,2)=2,2.09,IF(ROUND(R13+R13*0.1,2)=3,3.09,IF(ROUND(R13+R13*0.1,2)=4,4.09,IF(ROUND(R13+R13*0.1,2)=5,5.09,IF(ROUND(R13+R13*0.1,2)=6,6.09,IF(ROUND(R13+R13*0.1,2)=7,7.09,IF(ROUND(R13+R13*0.1,2)=8,8.09,IF(ROUND(R13+R13*0.1,2)=9,9.09,REPLACE(ROUND(R13+R13*0.1,2),4,1,9)))))))))),IF(AND(ROUND(R13+R13*0.1,2)&gt;=10,ROUND(R13+R13*0.1,2)&lt;=99.99),IF(ROUND(R13+R13*0.1,2)-LEFT(ROUND(R13+R13*0.1,2),2)&lt;=0.49,LEFT(ROUND(R13+R13*0.1,2),2)+0.49,IF(ROUND(R13+R13*0.1,2)-LEFT(ROUND(R13+R13*0.1,2),2)&gt;0.49,LEFT(ROUND(R13+R13*0.1,2),2)+0.99)),IF(AND(ROUND(R13+R13*0.1,2)&gt;=100,ROUND(R13+R13*0.1,2)&lt;=999.99),REPLACE(ROUND(R13+R13*0.1,2),3,4,9),IF(AND(ROUND(R13+R13*0.1,2)&gt;=1000),REPLACE(ROUND(R13+R13*0.1,2),3,5,99)))))</f>
        <v>16.489999999999998</v>
      </c>
      <c r="U13" s="26" t="str">
        <f>IF(ROUND(S13+S13*0.1,2)&lt;10,IF(ROUND(S13+S13*0.1,2)=1,1.09,IF(ROUND(S13+S13*0.1,2)=2,2.09,IF(ROUND(S13+S13*0.1,2)=3,3.09,IF(ROUND(S13+S13*0.1,2)=4,4.09,IF(ROUND(S13+S13*0.1,2)=5,5.09,IF(ROUND(S13+S13*0.1,2)=6,6.09,IF(ROUND(S13+S13*0.1,2)=7,7.09,IF(ROUND(S13+S13*0.1,2)=8,8.09,IF(ROUND(S13+S13*0.1,2)=9,9.09,REPLACE(ROUND(S13+S13*0.1,2),4,1,9)))))))))),IF(AND(ROUND(S13+S13*0.1,2)&gt;=10,ROUND(S13+S13*0.1,2)&lt;=99.99),IF(ROUND(S13+S13*0.1,2)-LEFT(ROUND(S13+S13*0.1,2),2)&lt;=0.49,LEFT(ROUND(S13+S13*0.1,2),2)+0.49,IF(ROUND(S13+S13*0.1,2)-LEFT(ROUND(S13+S13*0.1,2),2)&gt;0.49,LEFT(ROUND(S13+S13*0.1,2),2)+0.99)),IF(AND(ROUND(S13+S13*0.1,2)&gt;=100,ROUND(S13+S13*0.1,2)&lt;=999.99),REPLACE(ROUND(S13+S13*0.1,2),3,4,9),IF(AND(ROUND(S13+S13*0.1,2)&gt;=1000),REPLACE(ROUND(S13+S13*0.1,2),3,5,99)))))</f>
        <v>3,09</v>
      </c>
      <c r="V13" s="26">
        <f>IF(ROUND(T13+T13*0.1,2)&lt;10,IF(ROUND(T13+T13*0.1,2)=1,1.09,IF(ROUND(T13+T13*0.1,2)=2,2.09,IF(ROUND(T13+T13*0.1,2)=3,3.09,IF(ROUND(T13+T13*0.1,2)=4,4.09,IF(ROUND(T13+T13*0.1,2)=5,5.09,IF(ROUND(T13+T13*0.1,2)=6,6.09,IF(ROUND(T13+T13*0.1,2)=7,7.09,IF(ROUND(T13+T13*0.1,2)=8,8.09,IF(ROUND(T13+T13*0.1,2)=9,9.09,REPLACE(ROUND(T13+T13*0.1,2),4,1,9)))))))))),IF(AND(ROUND(T13+T13*0.1,2)&gt;=10,ROUND(T13+T13*0.1,2)&lt;=99.99),IF(ROUND(T13+T13*0.1,2)-LEFT(ROUND(T13+T13*0.1,2),2)&lt;=0.49,LEFT(ROUND(T13+T13*0.1,2),2)+0.49,IF(ROUND(T13+T13*0.1,2)-LEFT(ROUND(T13+T13*0.1,2),2)&gt;0.49,LEFT(ROUND(T13+T13*0.1,2),2)+0.99)),IF(AND(ROUND(T13+T13*0.1,2)&gt;=100,ROUND(T13+T13*0.1,2)&lt;=999.99),REPLACE(ROUND(T13+T13*0.1,2),3,4,9),IF(AND(ROUND(T13+T13*0.1,2)&gt;=1000),REPLACE(ROUND(T13+T13*0.1,2),3,5,99)))))</f>
        <v>18.489999999999998</v>
      </c>
      <c r="W13" s="88"/>
      <c r="X13" s="89"/>
      <c r="Y13" s="13"/>
      <c r="Z13" s="90"/>
      <c r="AA13" s="90"/>
      <c r="AB13" s="91"/>
      <c r="AC13" s="91"/>
      <c r="AD13" s="91"/>
      <c r="AE13" s="91"/>
      <c r="AF13" s="92"/>
      <c r="AG13" s="92"/>
      <c r="AH13" s="92"/>
      <c r="AI13" s="17"/>
      <c r="AJ13" s="93">
        <v>64300101</v>
      </c>
      <c r="AK13" s="93">
        <v>64300001</v>
      </c>
    </row>
    <row r="14" spans="1:42" s="94" customFormat="1" ht="12.75" customHeight="1">
      <c r="A14" s="82">
        <v>23430543</v>
      </c>
      <c r="B14" s="83">
        <v>3129</v>
      </c>
      <c r="C14" s="82">
        <v>4001766031297</v>
      </c>
      <c r="D14" s="113">
        <v>4001766131294</v>
      </c>
      <c r="E14" s="84" t="s">
        <v>135</v>
      </c>
      <c r="F14" s="82">
        <v>6</v>
      </c>
      <c r="G14" s="82">
        <v>60</v>
      </c>
      <c r="H14" s="85"/>
      <c r="I14" s="85" t="s">
        <v>18</v>
      </c>
      <c r="J14" s="86">
        <v>0.19</v>
      </c>
      <c r="K14" s="86">
        <v>0.19</v>
      </c>
      <c r="L14" s="41">
        <v>1183</v>
      </c>
      <c r="M14" s="41"/>
      <c r="N14" s="87">
        <f>O14/F14</f>
        <v>1.5449999999999999</v>
      </c>
      <c r="O14" s="87">
        <v>9.27</v>
      </c>
      <c r="P14" s="13">
        <f>(R14/(1+K14)-O14)/(R14/(1+K14))</f>
        <v>0.26408939292861922</v>
      </c>
      <c r="Q14" s="17">
        <f>R14/F14</f>
        <v>2.4983333333333335</v>
      </c>
      <c r="R14" s="17">
        <v>14.99</v>
      </c>
      <c r="S14" s="26" t="str">
        <f>IF(ROUND(Q14+Q14*0.1,2)&lt;10,IF(ROUND(Q14+Q14*0.1,2)=1,1.09,IF(ROUND(Q14+Q14*0.1,2)=2,2.09,IF(ROUND(Q14+Q14*0.1,2)=3,3.09,IF(ROUND(Q14+Q14*0.1,2)=4,4.09,IF(ROUND(Q14+Q14*0.1,2)=5,5.09,IF(ROUND(Q14+Q14*0.1,2)=6,6.09,IF(ROUND(Q14+Q14*0.1,2)=7,7.09,IF(ROUND(Q14+Q14*0.1,2)=8,8.09,IF(ROUND(Q14+Q14*0.1,2)=9,9.09,REPLACE(ROUND(Q14+Q14*0.1,2),4,1,9)))))))))),IF(AND(ROUND(Q14+Q14*0.1,2)&gt;=10,ROUND(Q14+Q14*0.1,2)&lt;=99.99),IF(ROUND(Q14+Q14*0.1,2)-LEFT(ROUND(Q14+Q14*0.1,2),2)&lt;=0.49,LEFT(ROUND(Q14+Q14*0.1,2),2)+0.49,IF(ROUND(Q14+Q14*0.1,2)-LEFT(ROUND(Q14+Q14*0.1,2),2)&gt;0.49,LEFT(ROUND(Q14+Q14*0.1,2),2)+0.99)),IF(AND(ROUND(Q14+Q14*0.1,2)&gt;=100,ROUND(Q14+Q14*0.1,2)&lt;=999.99),REPLACE(ROUND(Q14+Q14*0.1,2),3,4,9),IF(AND(ROUND(Q14+Q14*0.1,2)&gt;=1000),REPLACE(ROUND(Q14+Q14*0.1,2),3,5,99)))))</f>
        <v>2,79</v>
      </c>
      <c r="T14" s="26">
        <f>IF(ROUND(R14+R14*0.1,2)&lt;10,IF(ROUND(R14+R14*0.1,2)=1,1.09,IF(ROUND(R14+R14*0.1,2)=2,2.09,IF(ROUND(R14+R14*0.1,2)=3,3.09,IF(ROUND(R14+R14*0.1,2)=4,4.09,IF(ROUND(R14+R14*0.1,2)=5,5.09,IF(ROUND(R14+R14*0.1,2)=6,6.09,IF(ROUND(R14+R14*0.1,2)=7,7.09,IF(ROUND(R14+R14*0.1,2)=8,8.09,IF(ROUND(R14+R14*0.1,2)=9,9.09,REPLACE(ROUND(R14+R14*0.1,2),4,1,9)))))))))),IF(AND(ROUND(R14+R14*0.1,2)&gt;=10,ROUND(R14+R14*0.1,2)&lt;=99.99),IF(ROUND(R14+R14*0.1,2)-LEFT(ROUND(R14+R14*0.1,2),2)&lt;=0.49,LEFT(ROUND(R14+R14*0.1,2),2)+0.49,IF(ROUND(R14+R14*0.1,2)-LEFT(ROUND(R14+R14*0.1,2),2)&gt;0.49,LEFT(ROUND(R14+R14*0.1,2),2)+0.99)),IF(AND(ROUND(R14+R14*0.1,2)&gt;=100,ROUND(R14+R14*0.1,2)&lt;=999.99),REPLACE(ROUND(R14+R14*0.1,2),3,4,9),IF(AND(ROUND(R14+R14*0.1,2)&gt;=1000),REPLACE(ROUND(R14+R14*0.1,2),3,5,99)))))</f>
        <v>16.489999999999998</v>
      </c>
      <c r="U14" s="26" t="str">
        <f>IF(ROUND(S14+S14*0.1,2)&lt;10,IF(ROUND(S14+S14*0.1,2)=1,1.09,IF(ROUND(S14+S14*0.1,2)=2,2.09,IF(ROUND(S14+S14*0.1,2)=3,3.09,IF(ROUND(S14+S14*0.1,2)=4,4.09,IF(ROUND(S14+S14*0.1,2)=5,5.09,IF(ROUND(S14+S14*0.1,2)=6,6.09,IF(ROUND(S14+S14*0.1,2)=7,7.09,IF(ROUND(S14+S14*0.1,2)=8,8.09,IF(ROUND(S14+S14*0.1,2)=9,9.09,REPLACE(ROUND(S14+S14*0.1,2),4,1,9)))))))))),IF(AND(ROUND(S14+S14*0.1,2)&gt;=10,ROUND(S14+S14*0.1,2)&lt;=99.99),IF(ROUND(S14+S14*0.1,2)-LEFT(ROUND(S14+S14*0.1,2),2)&lt;=0.49,LEFT(ROUND(S14+S14*0.1,2),2)+0.49,IF(ROUND(S14+S14*0.1,2)-LEFT(ROUND(S14+S14*0.1,2),2)&gt;0.49,LEFT(ROUND(S14+S14*0.1,2),2)+0.99)),IF(AND(ROUND(S14+S14*0.1,2)&gt;=100,ROUND(S14+S14*0.1,2)&lt;=999.99),REPLACE(ROUND(S14+S14*0.1,2),3,4,9),IF(AND(ROUND(S14+S14*0.1,2)&gt;=1000),REPLACE(ROUND(S14+S14*0.1,2),3,5,99)))))</f>
        <v>3,09</v>
      </c>
      <c r="V14" s="26">
        <f>IF(ROUND(T14+T14*0.1,2)&lt;10,IF(ROUND(T14+T14*0.1,2)=1,1.09,IF(ROUND(T14+T14*0.1,2)=2,2.09,IF(ROUND(T14+T14*0.1,2)=3,3.09,IF(ROUND(T14+T14*0.1,2)=4,4.09,IF(ROUND(T14+T14*0.1,2)=5,5.09,IF(ROUND(T14+T14*0.1,2)=6,6.09,IF(ROUND(T14+T14*0.1,2)=7,7.09,IF(ROUND(T14+T14*0.1,2)=8,8.09,IF(ROUND(T14+T14*0.1,2)=9,9.09,REPLACE(ROUND(T14+T14*0.1,2),4,1,9)))))))))),IF(AND(ROUND(T14+T14*0.1,2)&gt;=10,ROUND(T14+T14*0.1,2)&lt;=99.99),IF(ROUND(T14+T14*0.1,2)-LEFT(ROUND(T14+T14*0.1,2),2)&lt;=0.49,LEFT(ROUND(T14+T14*0.1,2),2)+0.49,IF(ROUND(T14+T14*0.1,2)-LEFT(ROUND(T14+T14*0.1,2),2)&gt;0.49,LEFT(ROUND(T14+T14*0.1,2),2)+0.99)),IF(AND(ROUND(T14+T14*0.1,2)&gt;=100,ROUND(T14+T14*0.1,2)&lt;=999.99),REPLACE(ROUND(T14+T14*0.1,2),3,4,9),IF(AND(ROUND(T14+T14*0.1,2)&gt;=1000),REPLACE(ROUND(T14+T14*0.1,2),3,5,99)))))</f>
        <v>18.489999999999998</v>
      </c>
      <c r="W14" s="88"/>
      <c r="X14" s="89"/>
      <c r="Y14" s="13"/>
      <c r="Z14" s="90"/>
      <c r="AA14" s="90"/>
      <c r="AB14" s="91"/>
      <c r="AC14" s="91"/>
      <c r="AD14" s="91"/>
      <c r="AE14" s="91"/>
      <c r="AF14" s="92"/>
      <c r="AG14" s="92"/>
      <c r="AH14" s="92"/>
      <c r="AI14" s="17"/>
      <c r="AJ14" s="93">
        <v>64300101</v>
      </c>
      <c r="AK14" s="93">
        <v>64300001</v>
      </c>
    </row>
    <row r="15" spans="1:42" s="94" customFormat="1" ht="12.75" customHeight="1">
      <c r="A15" s="83">
        <v>23430046</v>
      </c>
      <c r="B15" s="83">
        <v>3132</v>
      </c>
      <c r="C15" s="82">
        <v>4001766001320</v>
      </c>
      <c r="D15" s="113">
        <v>4001766061324</v>
      </c>
      <c r="E15" s="94" t="s">
        <v>136</v>
      </c>
      <c r="F15" s="82">
        <v>6</v>
      </c>
      <c r="G15" s="82">
        <v>60</v>
      </c>
      <c r="H15" s="85"/>
      <c r="I15" s="85" t="s">
        <v>18</v>
      </c>
      <c r="J15" s="86">
        <v>0.19</v>
      </c>
      <c r="K15" s="86">
        <v>0.19</v>
      </c>
      <c r="L15" s="41">
        <v>1183</v>
      </c>
      <c r="M15" s="41"/>
      <c r="N15" s="87">
        <f>O15/F15</f>
        <v>1.635</v>
      </c>
      <c r="O15" s="87">
        <v>9.81</v>
      </c>
      <c r="P15" s="13">
        <f>(R15/(1+K15)-O15)/(R15/(1+K15))</f>
        <v>0.24635894125242089</v>
      </c>
      <c r="Q15" s="17">
        <f>R15/F15</f>
        <v>2.5816666666666666</v>
      </c>
      <c r="R15" s="17">
        <v>15.49</v>
      </c>
      <c r="S15" s="26" t="str">
        <f>IF(ROUND(Q15+Q15*0.1,2)&lt;10,IF(ROUND(Q15+Q15*0.1,2)=1,1.09,IF(ROUND(Q15+Q15*0.1,2)=2,2.09,IF(ROUND(Q15+Q15*0.1,2)=3,3.09,IF(ROUND(Q15+Q15*0.1,2)=4,4.09,IF(ROUND(Q15+Q15*0.1,2)=5,5.09,IF(ROUND(Q15+Q15*0.1,2)=6,6.09,IF(ROUND(Q15+Q15*0.1,2)=7,7.09,IF(ROUND(Q15+Q15*0.1,2)=8,8.09,IF(ROUND(Q15+Q15*0.1,2)=9,9.09,REPLACE(ROUND(Q15+Q15*0.1,2),4,1,9)))))))))),IF(AND(ROUND(Q15+Q15*0.1,2)&gt;=10,ROUND(Q15+Q15*0.1,2)&lt;=99.99),IF(ROUND(Q15+Q15*0.1,2)-LEFT(ROUND(Q15+Q15*0.1,2),2)&lt;=0.49,LEFT(ROUND(Q15+Q15*0.1,2),2)+0.49,IF(ROUND(Q15+Q15*0.1,2)-LEFT(ROUND(Q15+Q15*0.1,2),2)&gt;0.49,LEFT(ROUND(Q15+Q15*0.1,2),2)+0.99)),IF(AND(ROUND(Q15+Q15*0.1,2)&gt;=100,ROUND(Q15+Q15*0.1,2)&lt;=999.99),REPLACE(ROUND(Q15+Q15*0.1,2),3,4,9),IF(AND(ROUND(Q15+Q15*0.1,2)&gt;=1000),REPLACE(ROUND(Q15+Q15*0.1,2),3,5,99)))))</f>
        <v>2,89</v>
      </c>
      <c r="T15" s="26">
        <f>IF(ROUND(R15+R15*0.1,2)&lt;10,IF(ROUND(R15+R15*0.1,2)=1,1.09,IF(ROUND(R15+R15*0.1,2)=2,2.09,IF(ROUND(R15+R15*0.1,2)=3,3.09,IF(ROUND(R15+R15*0.1,2)=4,4.09,IF(ROUND(R15+R15*0.1,2)=5,5.09,IF(ROUND(R15+R15*0.1,2)=6,6.09,IF(ROUND(R15+R15*0.1,2)=7,7.09,IF(ROUND(R15+R15*0.1,2)=8,8.09,IF(ROUND(R15+R15*0.1,2)=9,9.09,REPLACE(ROUND(R15+R15*0.1,2),4,1,9)))))))))),IF(AND(ROUND(R15+R15*0.1,2)&gt;=10,ROUND(R15+R15*0.1,2)&lt;=99.99),IF(ROUND(R15+R15*0.1,2)-LEFT(ROUND(R15+R15*0.1,2),2)&lt;=0.49,LEFT(ROUND(R15+R15*0.1,2),2)+0.49,IF(ROUND(R15+R15*0.1,2)-LEFT(ROUND(R15+R15*0.1,2),2)&gt;0.49,LEFT(ROUND(R15+R15*0.1,2),2)+0.99)),IF(AND(ROUND(R15+R15*0.1,2)&gt;=100,ROUND(R15+R15*0.1,2)&lt;=999.99),REPLACE(ROUND(R15+R15*0.1,2),3,4,9),IF(AND(ROUND(R15+R15*0.1,2)&gt;=1000),REPLACE(ROUND(R15+R15*0.1,2),3,5,99)))))</f>
        <v>17.489999999999998</v>
      </c>
      <c r="U15" s="26" t="str">
        <f>IF(ROUND(S15+S15*0.1,2)&lt;10,IF(ROUND(S15+S15*0.1,2)=1,1.09,IF(ROUND(S15+S15*0.1,2)=2,2.09,IF(ROUND(S15+S15*0.1,2)=3,3.09,IF(ROUND(S15+S15*0.1,2)=4,4.09,IF(ROUND(S15+S15*0.1,2)=5,5.09,IF(ROUND(S15+S15*0.1,2)=6,6.09,IF(ROUND(S15+S15*0.1,2)=7,7.09,IF(ROUND(S15+S15*0.1,2)=8,8.09,IF(ROUND(S15+S15*0.1,2)=9,9.09,REPLACE(ROUND(S15+S15*0.1,2),4,1,9)))))))))),IF(AND(ROUND(S15+S15*0.1,2)&gt;=10,ROUND(S15+S15*0.1,2)&lt;=99.99),IF(ROUND(S15+S15*0.1,2)-LEFT(ROUND(S15+S15*0.1,2),2)&lt;=0.49,LEFT(ROUND(S15+S15*0.1,2),2)+0.49,IF(ROUND(S15+S15*0.1,2)-LEFT(ROUND(S15+S15*0.1,2),2)&gt;0.49,LEFT(ROUND(S15+S15*0.1,2),2)+0.99)),IF(AND(ROUND(S15+S15*0.1,2)&gt;=100,ROUND(S15+S15*0.1,2)&lt;=999.99),REPLACE(ROUND(S15+S15*0.1,2),3,4,9),IF(AND(ROUND(S15+S15*0.1,2)&gt;=1000),REPLACE(ROUND(S15+S15*0.1,2),3,5,99)))))</f>
        <v>3,19</v>
      </c>
      <c r="V15" s="26">
        <f>IF(ROUND(T15+T15*0.1,2)&lt;10,IF(ROUND(T15+T15*0.1,2)=1,1.09,IF(ROUND(T15+T15*0.1,2)=2,2.09,IF(ROUND(T15+T15*0.1,2)=3,3.09,IF(ROUND(T15+T15*0.1,2)=4,4.09,IF(ROUND(T15+T15*0.1,2)=5,5.09,IF(ROUND(T15+T15*0.1,2)=6,6.09,IF(ROUND(T15+T15*0.1,2)=7,7.09,IF(ROUND(T15+T15*0.1,2)=8,8.09,IF(ROUND(T15+T15*0.1,2)=9,9.09,REPLACE(ROUND(T15+T15*0.1,2),4,1,9)))))))))),IF(AND(ROUND(T15+T15*0.1,2)&gt;=10,ROUND(T15+T15*0.1,2)&lt;=99.99),IF(ROUND(T15+T15*0.1,2)-LEFT(ROUND(T15+T15*0.1,2),2)&lt;=0.49,LEFT(ROUND(T15+T15*0.1,2),2)+0.49,IF(ROUND(T15+T15*0.1,2)-LEFT(ROUND(T15+T15*0.1,2),2)&gt;0.49,LEFT(ROUND(T15+T15*0.1,2),2)+0.99)),IF(AND(ROUND(T15+T15*0.1,2)&gt;=100,ROUND(T15+T15*0.1,2)&lt;=999.99),REPLACE(ROUND(T15+T15*0.1,2),3,4,9),IF(AND(ROUND(T15+T15*0.1,2)&gt;=1000),REPLACE(ROUND(T15+T15*0.1,2),3,5,99)))))</f>
        <v>19.489999999999998</v>
      </c>
      <c r="W15" s="88">
        <v>1.288</v>
      </c>
      <c r="X15" s="89">
        <f>W15*6</f>
        <v>7.7279999999999998</v>
      </c>
      <c r="Y15" s="13">
        <f>(AA15/(1+K15)-X15)/(AA15/(1+K15))</f>
        <v>0.23300083402835711</v>
      </c>
      <c r="Z15" s="90">
        <f>AA15/F15</f>
        <v>1.9983333333333333</v>
      </c>
      <c r="AA15" s="90">
        <v>11.99</v>
      </c>
      <c r="AB15" s="91" t="str">
        <f>IF(ROUND(Z15+Z15*0.1,2)&lt;10,IF(ROUND(Z15+Z15*0.1,2)=1,1.09,IF(ROUND(Z15+Z15*0.1,2)=2,2.09,IF(ROUND(Z15+Z15*0.1,2)=3,3.09,IF(ROUND(Z15+Z15*0.1,2)=4,4.09,IF(ROUND(Z15+Z15*0.1,2)=5,5.09,IF(ROUND(Z15+Z15*0.1,2)=6,6.09,IF(ROUND(Z15+Z15*0.1,2)=7,7.09,IF(ROUND(Z15+Z15*0.1,2)=8,8.09,IF(ROUND(Z15+Z15*0.1,2)=9,9.09,REPLACE(ROUND(Z15+Z15*0.1,2),4,1,9)))))))))),IF(AND(ROUND(Z15+Z15*0.1,2)&gt;=10,ROUND(Z15+Z15*0.1,2)&lt;=99.99),IF(ROUND(Z15+Z15*0.1,2)-LEFT(ROUND(Z15+Z15*0.1,2),2)&lt;=0.49,LEFT(ROUND(Z15+Z15*0.1,2),2)+0.49,IF(ROUND(Z15+Z15*0.1,2)-LEFT(ROUND(Z15+Z15*0.1,2),2)&gt;0.49,LEFT(ROUND(Z15+Z15*0.1,2),2)+0.99)),IF(AND(ROUND(Z15+Z15*0.1,2)&gt;=100,ROUND(Z15+Z15*0.1,2)&lt;=999.99),REPLACE(ROUND(Z15+Z15*0.1,2),3,4,9),IF(AND(ROUND(Z15+Z15*0.1,2)&gt;=1000),REPLACE(ROUND(Z15+Z15*0.1,2),3,5,99)))))</f>
        <v>2,29</v>
      </c>
      <c r="AC15" s="91">
        <f>IF(ROUND(AA15+AA15*0.1,2)&lt;10,IF(ROUND(AA15+AA15*0.1,2)=1,1.09,IF(ROUND(AA15+AA15*0.1,2)=2,2.09,IF(ROUND(AA15+AA15*0.1,2)=3,3.09,IF(ROUND(AA15+AA15*0.1,2)=4,4.09,IF(ROUND(AA15+AA15*0.1,2)=5,5.09,IF(ROUND(AA15+AA15*0.1,2)=6,6.09,IF(ROUND(AA15+AA15*0.1,2)=7,7.09,IF(ROUND(AA15+AA15*0.1,2)=8,8.09,IF(ROUND(AA15+AA15*0.1,2)=9,9.09,REPLACE(ROUND(AA15+AA15*0.1,2),4,1,9)))))))))),IF(AND(ROUND(AA15+AA15*0.1,2)&gt;=10,ROUND(AA15+AA15*0.1,2)&lt;=99.99),IF(ROUND(AA15+AA15*0.1,2)-LEFT(ROUND(AA15+AA15*0.1,2),2)&lt;=0.49,LEFT(ROUND(AA15+AA15*0.1,2),2)+0.49,IF(ROUND(AA15+AA15*0.1,2)-LEFT(ROUND(AA15+AA15*0.1,2),2)&gt;0.49,LEFT(ROUND(AA15+AA15*0.1,2),2)+0.99)),IF(AND(ROUND(AA15+AA15*0.1,2)&gt;=100,ROUND(AA15+AA15*0.1,2)&lt;=999.99),REPLACE(ROUND(AA15+AA15*0.1,2),3,4,9),IF(AND(ROUND(AA15+AA15*0.1,2)&gt;=1000),REPLACE(ROUND(AA15+AA15*0.1,2),3,5,99)))))</f>
        <v>13.49</v>
      </c>
      <c r="AD15" s="91" t="str">
        <f>IF(ROUND(AB15+AB15*0.1,2)&lt;10,IF(ROUND(AB15+AB15*0.1,2)=1,1.09,IF(ROUND(AB15+AB15*0.1,2)=2,2.09,IF(ROUND(AB15+AB15*0.1,2)=3,3.09,IF(ROUND(AB15+AB15*0.1,2)=4,4.09,IF(ROUND(AB15+AB15*0.1,2)=5,5.09,IF(ROUND(AB15+AB15*0.1,2)=6,6.09,IF(ROUND(AB15+AB15*0.1,2)=7,7.09,IF(ROUND(AB15+AB15*0.1,2)=8,8.09,IF(ROUND(AB15+AB15*0.1,2)=9,9.09,REPLACE(ROUND(AB15+AB15*0.1,2),4,1,9)))))))))),IF(AND(ROUND(AB15+AB15*0.1,2)&gt;=10,ROUND(AB15+AB15*0.1,2)&lt;=99.99),IF(ROUND(AB15+AB15*0.1,2)-LEFT(ROUND(AB15+AB15*0.1,2),2)&lt;=0.49,LEFT(ROUND(AB15+AB15*0.1,2),2)+0.49,IF(ROUND(AB15+AB15*0.1,2)-LEFT(ROUND(AB15+AB15*0.1,2),2)&gt;0.49,LEFT(ROUND(AB15+AB15*0.1,2),2)+0.99)),IF(AND(ROUND(AB15+AB15*0.1,2)&gt;=100,ROUND(AB15+AB15*0.1,2)&lt;=999.99),REPLACE(ROUND(AB15+AB15*0.1,2),3,4,9),IF(AND(ROUND(AB15+AB15*0.1,2)&gt;=1000),REPLACE(ROUND(AB15+AB15*0.1,2),3,5,99)))))</f>
        <v>2,59</v>
      </c>
      <c r="AE15" s="91">
        <f>IF(ROUND(AC15+AC15*0.1,2)&lt;10,IF(ROUND(AC15+AC15*0.1,2)=1,1.09,IF(ROUND(AC15+AC15*0.1,2)=2,2.09,IF(ROUND(AC15+AC15*0.1,2)=3,3.09,IF(ROUND(AC15+AC15*0.1,2)=4,4.09,IF(ROUND(AC15+AC15*0.1,2)=5,5.09,IF(ROUND(AC15+AC15*0.1,2)=6,6.09,IF(ROUND(AC15+AC15*0.1,2)=7,7.09,IF(ROUND(AC15+AC15*0.1,2)=8,8.09,IF(ROUND(AC15+AC15*0.1,2)=9,9.09,REPLACE(ROUND(AC15+AC15*0.1,2),4,1,9)))))))))),IF(AND(ROUND(AC15+AC15*0.1,2)&gt;=10,ROUND(AC15+AC15*0.1,2)&lt;=99.99),IF(ROUND(AC15+AC15*0.1,2)-LEFT(ROUND(AC15+AC15*0.1,2),2)&lt;=0.49,LEFT(ROUND(AC15+AC15*0.1,2),2)+0.49,IF(ROUND(AC15+AC15*0.1,2)-LEFT(ROUND(AC15+AC15*0.1,2),2)&gt;0.49,LEFT(ROUND(AC15+AC15*0.1,2),2)+0.99)),IF(AND(ROUND(AC15+AC15*0.1,2)&gt;=100,ROUND(AC15+AC15*0.1,2)&lt;=999.99),REPLACE(ROUND(AC15+AC15*0.1,2),3,4,9),IF(AND(ROUND(AC15+AC15*0.1,2)&gt;=1000),REPLACE(ROUND(AC15+AC15*0.1,2),3,5,99)))))</f>
        <v>14.99</v>
      </c>
      <c r="AF15" s="92">
        <f>N15-W15</f>
        <v>0.34699999999999998</v>
      </c>
      <c r="AG15" s="92">
        <f>O15-X15</f>
        <v>2.0820000000000007</v>
      </c>
      <c r="AH15" s="92">
        <f>Q15-Z15</f>
        <v>0.58333333333333326</v>
      </c>
      <c r="AI15" s="17">
        <f>R15-AA15</f>
        <v>3.5</v>
      </c>
      <c r="AJ15" s="93">
        <v>64300101</v>
      </c>
      <c r="AK15" s="93">
        <v>64300001</v>
      </c>
      <c r="AP15" s="118"/>
    </row>
    <row r="16" spans="1:42" s="94" customFormat="1" ht="12.75" customHeight="1">
      <c r="A16" s="83">
        <v>23430047</v>
      </c>
      <c r="B16" s="83">
        <v>3133</v>
      </c>
      <c r="C16" s="82">
        <v>4001766001337</v>
      </c>
      <c r="D16" s="113">
        <v>4001766061331</v>
      </c>
      <c r="E16" s="94" t="s">
        <v>137</v>
      </c>
      <c r="F16" s="82">
        <v>6</v>
      </c>
      <c r="G16" s="82">
        <v>60</v>
      </c>
      <c r="H16" s="85"/>
      <c r="I16" s="85" t="s">
        <v>18</v>
      </c>
      <c r="J16" s="86">
        <v>0.19</v>
      </c>
      <c r="K16" s="86">
        <v>0.19</v>
      </c>
      <c r="L16" s="41">
        <v>1183</v>
      </c>
      <c r="M16" s="41"/>
      <c r="N16" s="87">
        <f>O16/F16</f>
        <v>1.635</v>
      </c>
      <c r="O16" s="87">
        <v>9.81</v>
      </c>
      <c r="P16" s="13">
        <f>(R16/(1+K16)-O16)/(R16/(1+K16))</f>
        <v>0.24635894125242089</v>
      </c>
      <c r="Q16" s="17">
        <f>R16/F16</f>
        <v>2.5816666666666666</v>
      </c>
      <c r="R16" s="17">
        <v>15.49</v>
      </c>
      <c r="S16" s="26" t="str">
        <f>IF(ROUND(Q16+Q16*0.1,2)&lt;10,IF(ROUND(Q16+Q16*0.1,2)=1,1.09,IF(ROUND(Q16+Q16*0.1,2)=2,2.09,IF(ROUND(Q16+Q16*0.1,2)=3,3.09,IF(ROUND(Q16+Q16*0.1,2)=4,4.09,IF(ROUND(Q16+Q16*0.1,2)=5,5.09,IF(ROUND(Q16+Q16*0.1,2)=6,6.09,IF(ROUND(Q16+Q16*0.1,2)=7,7.09,IF(ROUND(Q16+Q16*0.1,2)=8,8.09,IF(ROUND(Q16+Q16*0.1,2)=9,9.09,REPLACE(ROUND(Q16+Q16*0.1,2),4,1,9)))))))))),IF(AND(ROUND(Q16+Q16*0.1,2)&gt;=10,ROUND(Q16+Q16*0.1,2)&lt;=99.99),IF(ROUND(Q16+Q16*0.1,2)-LEFT(ROUND(Q16+Q16*0.1,2),2)&lt;=0.49,LEFT(ROUND(Q16+Q16*0.1,2),2)+0.49,IF(ROUND(Q16+Q16*0.1,2)-LEFT(ROUND(Q16+Q16*0.1,2),2)&gt;0.49,LEFT(ROUND(Q16+Q16*0.1,2),2)+0.99)),IF(AND(ROUND(Q16+Q16*0.1,2)&gt;=100,ROUND(Q16+Q16*0.1,2)&lt;=999.99),REPLACE(ROUND(Q16+Q16*0.1,2),3,4,9),IF(AND(ROUND(Q16+Q16*0.1,2)&gt;=1000),REPLACE(ROUND(Q16+Q16*0.1,2),3,5,99)))))</f>
        <v>2,89</v>
      </c>
      <c r="T16" s="26">
        <f>IF(ROUND(R16+R16*0.1,2)&lt;10,IF(ROUND(R16+R16*0.1,2)=1,1.09,IF(ROUND(R16+R16*0.1,2)=2,2.09,IF(ROUND(R16+R16*0.1,2)=3,3.09,IF(ROUND(R16+R16*0.1,2)=4,4.09,IF(ROUND(R16+R16*0.1,2)=5,5.09,IF(ROUND(R16+R16*0.1,2)=6,6.09,IF(ROUND(R16+R16*0.1,2)=7,7.09,IF(ROUND(R16+R16*0.1,2)=8,8.09,IF(ROUND(R16+R16*0.1,2)=9,9.09,REPLACE(ROUND(R16+R16*0.1,2),4,1,9)))))))))),IF(AND(ROUND(R16+R16*0.1,2)&gt;=10,ROUND(R16+R16*0.1,2)&lt;=99.99),IF(ROUND(R16+R16*0.1,2)-LEFT(ROUND(R16+R16*0.1,2),2)&lt;=0.49,LEFT(ROUND(R16+R16*0.1,2),2)+0.49,IF(ROUND(R16+R16*0.1,2)-LEFT(ROUND(R16+R16*0.1,2),2)&gt;0.49,LEFT(ROUND(R16+R16*0.1,2),2)+0.99)),IF(AND(ROUND(R16+R16*0.1,2)&gt;=100,ROUND(R16+R16*0.1,2)&lt;=999.99),REPLACE(ROUND(R16+R16*0.1,2),3,4,9),IF(AND(ROUND(R16+R16*0.1,2)&gt;=1000),REPLACE(ROUND(R16+R16*0.1,2),3,5,99)))))</f>
        <v>17.489999999999998</v>
      </c>
      <c r="U16" s="26" t="str">
        <f>IF(ROUND(S16+S16*0.1,2)&lt;10,IF(ROUND(S16+S16*0.1,2)=1,1.09,IF(ROUND(S16+S16*0.1,2)=2,2.09,IF(ROUND(S16+S16*0.1,2)=3,3.09,IF(ROUND(S16+S16*0.1,2)=4,4.09,IF(ROUND(S16+S16*0.1,2)=5,5.09,IF(ROUND(S16+S16*0.1,2)=6,6.09,IF(ROUND(S16+S16*0.1,2)=7,7.09,IF(ROUND(S16+S16*0.1,2)=8,8.09,IF(ROUND(S16+S16*0.1,2)=9,9.09,REPLACE(ROUND(S16+S16*0.1,2),4,1,9)))))))))),IF(AND(ROUND(S16+S16*0.1,2)&gt;=10,ROUND(S16+S16*0.1,2)&lt;=99.99),IF(ROUND(S16+S16*0.1,2)-LEFT(ROUND(S16+S16*0.1,2),2)&lt;=0.49,LEFT(ROUND(S16+S16*0.1,2),2)+0.49,IF(ROUND(S16+S16*0.1,2)-LEFT(ROUND(S16+S16*0.1,2),2)&gt;0.49,LEFT(ROUND(S16+S16*0.1,2),2)+0.99)),IF(AND(ROUND(S16+S16*0.1,2)&gt;=100,ROUND(S16+S16*0.1,2)&lt;=999.99),REPLACE(ROUND(S16+S16*0.1,2),3,4,9),IF(AND(ROUND(S16+S16*0.1,2)&gt;=1000),REPLACE(ROUND(S16+S16*0.1,2),3,5,99)))))</f>
        <v>3,19</v>
      </c>
      <c r="V16" s="26">
        <f>IF(ROUND(T16+T16*0.1,2)&lt;10,IF(ROUND(T16+T16*0.1,2)=1,1.09,IF(ROUND(T16+T16*0.1,2)=2,2.09,IF(ROUND(T16+T16*0.1,2)=3,3.09,IF(ROUND(T16+T16*0.1,2)=4,4.09,IF(ROUND(T16+T16*0.1,2)=5,5.09,IF(ROUND(T16+T16*0.1,2)=6,6.09,IF(ROUND(T16+T16*0.1,2)=7,7.09,IF(ROUND(T16+T16*0.1,2)=8,8.09,IF(ROUND(T16+T16*0.1,2)=9,9.09,REPLACE(ROUND(T16+T16*0.1,2),4,1,9)))))))))),IF(AND(ROUND(T16+T16*0.1,2)&gt;=10,ROUND(T16+T16*0.1,2)&lt;=99.99),IF(ROUND(T16+T16*0.1,2)-LEFT(ROUND(T16+T16*0.1,2),2)&lt;=0.49,LEFT(ROUND(T16+T16*0.1,2),2)+0.49,IF(ROUND(T16+T16*0.1,2)-LEFT(ROUND(T16+T16*0.1,2),2)&gt;0.49,LEFT(ROUND(T16+T16*0.1,2),2)+0.99)),IF(AND(ROUND(T16+T16*0.1,2)&gt;=100,ROUND(T16+T16*0.1,2)&lt;=999.99),REPLACE(ROUND(T16+T16*0.1,2),3,4,9),IF(AND(ROUND(T16+T16*0.1,2)&gt;=1000),REPLACE(ROUND(T16+T16*0.1,2),3,5,99)))))</f>
        <v>19.489999999999998</v>
      </c>
      <c r="W16" s="88">
        <v>1.1879999999999999</v>
      </c>
      <c r="X16" s="89">
        <f>W16*6</f>
        <v>7.1280000000000001</v>
      </c>
      <c r="Y16" s="13">
        <f>(AA16/(1+K16)-X16)/(AA16/(1+K16))</f>
        <v>0.28054961832061071</v>
      </c>
      <c r="Z16" s="90">
        <f>AA16/F16</f>
        <v>1.9649999999999999</v>
      </c>
      <c r="AA16" s="90">
        <v>11.79</v>
      </c>
      <c r="AB16" s="91" t="str">
        <f>IF(ROUND(Z16+Z16*0.1,2)&lt;10,IF(ROUND(Z16+Z16*0.1,2)=1,1.09,IF(ROUND(Z16+Z16*0.1,2)=2,2.09,IF(ROUND(Z16+Z16*0.1,2)=3,3.09,IF(ROUND(Z16+Z16*0.1,2)=4,4.09,IF(ROUND(Z16+Z16*0.1,2)=5,5.09,IF(ROUND(Z16+Z16*0.1,2)=6,6.09,IF(ROUND(Z16+Z16*0.1,2)=7,7.09,IF(ROUND(Z16+Z16*0.1,2)=8,8.09,IF(ROUND(Z16+Z16*0.1,2)=9,9.09,REPLACE(ROUND(Z16+Z16*0.1,2),4,1,9)))))))))),IF(AND(ROUND(Z16+Z16*0.1,2)&gt;=10,ROUND(Z16+Z16*0.1,2)&lt;=99.99),IF(ROUND(Z16+Z16*0.1,2)-LEFT(ROUND(Z16+Z16*0.1,2),2)&lt;=0.49,LEFT(ROUND(Z16+Z16*0.1,2),2)+0.49,IF(ROUND(Z16+Z16*0.1,2)-LEFT(ROUND(Z16+Z16*0.1,2),2)&gt;0.49,LEFT(ROUND(Z16+Z16*0.1,2),2)+0.99)),IF(AND(ROUND(Z16+Z16*0.1,2)&gt;=100,ROUND(Z16+Z16*0.1,2)&lt;=999.99),REPLACE(ROUND(Z16+Z16*0.1,2),3,4,9),IF(AND(ROUND(Z16+Z16*0.1,2)&gt;=1000),REPLACE(ROUND(Z16+Z16*0.1,2),3,5,99)))))</f>
        <v>2,19</v>
      </c>
      <c r="AC16" s="91">
        <f>IF(ROUND(AA16+AA16*0.1,2)&lt;10,IF(ROUND(AA16+AA16*0.1,2)=1,1.09,IF(ROUND(AA16+AA16*0.1,2)=2,2.09,IF(ROUND(AA16+AA16*0.1,2)=3,3.09,IF(ROUND(AA16+AA16*0.1,2)=4,4.09,IF(ROUND(AA16+AA16*0.1,2)=5,5.09,IF(ROUND(AA16+AA16*0.1,2)=6,6.09,IF(ROUND(AA16+AA16*0.1,2)=7,7.09,IF(ROUND(AA16+AA16*0.1,2)=8,8.09,IF(ROUND(AA16+AA16*0.1,2)=9,9.09,REPLACE(ROUND(AA16+AA16*0.1,2),4,1,9)))))))))),IF(AND(ROUND(AA16+AA16*0.1,2)&gt;=10,ROUND(AA16+AA16*0.1,2)&lt;=99.99),IF(ROUND(AA16+AA16*0.1,2)-LEFT(ROUND(AA16+AA16*0.1,2),2)&lt;=0.49,LEFT(ROUND(AA16+AA16*0.1,2),2)+0.49,IF(ROUND(AA16+AA16*0.1,2)-LEFT(ROUND(AA16+AA16*0.1,2),2)&gt;0.49,LEFT(ROUND(AA16+AA16*0.1,2),2)+0.99)),IF(AND(ROUND(AA16+AA16*0.1,2)&gt;=100,ROUND(AA16+AA16*0.1,2)&lt;=999.99),REPLACE(ROUND(AA16+AA16*0.1,2),3,4,9),IF(AND(ROUND(AA16+AA16*0.1,2)&gt;=1000),REPLACE(ROUND(AA16+AA16*0.1,2),3,5,99)))))</f>
        <v>12.99</v>
      </c>
      <c r="AD16" s="91" t="str">
        <f>IF(ROUND(AB16+AB16*0.1,2)&lt;10,IF(ROUND(AB16+AB16*0.1,2)=1,1.09,IF(ROUND(AB16+AB16*0.1,2)=2,2.09,IF(ROUND(AB16+AB16*0.1,2)=3,3.09,IF(ROUND(AB16+AB16*0.1,2)=4,4.09,IF(ROUND(AB16+AB16*0.1,2)=5,5.09,IF(ROUND(AB16+AB16*0.1,2)=6,6.09,IF(ROUND(AB16+AB16*0.1,2)=7,7.09,IF(ROUND(AB16+AB16*0.1,2)=8,8.09,IF(ROUND(AB16+AB16*0.1,2)=9,9.09,REPLACE(ROUND(AB16+AB16*0.1,2),4,1,9)))))))))),IF(AND(ROUND(AB16+AB16*0.1,2)&gt;=10,ROUND(AB16+AB16*0.1,2)&lt;=99.99),IF(ROUND(AB16+AB16*0.1,2)-LEFT(ROUND(AB16+AB16*0.1,2),2)&lt;=0.49,LEFT(ROUND(AB16+AB16*0.1,2),2)+0.49,IF(ROUND(AB16+AB16*0.1,2)-LEFT(ROUND(AB16+AB16*0.1,2),2)&gt;0.49,LEFT(ROUND(AB16+AB16*0.1,2),2)+0.99)),IF(AND(ROUND(AB16+AB16*0.1,2)&gt;=100,ROUND(AB16+AB16*0.1,2)&lt;=999.99),REPLACE(ROUND(AB16+AB16*0.1,2),3,4,9),IF(AND(ROUND(AB16+AB16*0.1,2)&gt;=1000),REPLACE(ROUND(AB16+AB16*0.1,2),3,5,99)))))</f>
        <v>2,49</v>
      </c>
      <c r="AE16" s="91">
        <f>IF(ROUND(AC16+AC16*0.1,2)&lt;10,IF(ROUND(AC16+AC16*0.1,2)=1,1.09,IF(ROUND(AC16+AC16*0.1,2)=2,2.09,IF(ROUND(AC16+AC16*0.1,2)=3,3.09,IF(ROUND(AC16+AC16*0.1,2)=4,4.09,IF(ROUND(AC16+AC16*0.1,2)=5,5.09,IF(ROUND(AC16+AC16*0.1,2)=6,6.09,IF(ROUND(AC16+AC16*0.1,2)=7,7.09,IF(ROUND(AC16+AC16*0.1,2)=8,8.09,IF(ROUND(AC16+AC16*0.1,2)=9,9.09,REPLACE(ROUND(AC16+AC16*0.1,2),4,1,9)))))))))),IF(AND(ROUND(AC16+AC16*0.1,2)&gt;=10,ROUND(AC16+AC16*0.1,2)&lt;=99.99),IF(ROUND(AC16+AC16*0.1,2)-LEFT(ROUND(AC16+AC16*0.1,2),2)&lt;=0.49,LEFT(ROUND(AC16+AC16*0.1,2),2)+0.49,IF(ROUND(AC16+AC16*0.1,2)-LEFT(ROUND(AC16+AC16*0.1,2),2)&gt;0.49,LEFT(ROUND(AC16+AC16*0.1,2),2)+0.99)),IF(AND(ROUND(AC16+AC16*0.1,2)&gt;=100,ROUND(AC16+AC16*0.1,2)&lt;=999.99),REPLACE(ROUND(AC16+AC16*0.1,2),3,4,9),IF(AND(ROUND(AC16+AC16*0.1,2)&gt;=1000),REPLACE(ROUND(AC16+AC16*0.1,2),3,5,99)))))</f>
        <v>14.49</v>
      </c>
      <c r="AF16" s="92">
        <f>N16-W16</f>
        <v>0.44700000000000006</v>
      </c>
      <c r="AG16" s="92">
        <f>O16-X16</f>
        <v>2.6820000000000004</v>
      </c>
      <c r="AH16" s="92">
        <f>Q16-Z16</f>
        <v>0.6166666666666667</v>
      </c>
      <c r="AI16" s="17">
        <f>R16-AA16</f>
        <v>3.7000000000000011</v>
      </c>
      <c r="AJ16" s="93">
        <v>64300101</v>
      </c>
      <c r="AK16" s="93">
        <v>64300001</v>
      </c>
    </row>
    <row r="17" spans="1:42" s="94" customFormat="1" ht="12.75" customHeight="1">
      <c r="A17" s="83">
        <v>23430048</v>
      </c>
      <c r="B17" s="83">
        <v>3134</v>
      </c>
      <c r="C17" s="82">
        <v>4001766001344</v>
      </c>
      <c r="D17" s="113">
        <v>4001766061348</v>
      </c>
      <c r="E17" s="94" t="s">
        <v>138</v>
      </c>
      <c r="F17" s="82">
        <v>6</v>
      </c>
      <c r="G17" s="82">
        <v>60</v>
      </c>
      <c r="H17" s="85"/>
      <c r="I17" s="85" t="s">
        <v>18</v>
      </c>
      <c r="J17" s="86">
        <v>0.19</v>
      </c>
      <c r="K17" s="86">
        <v>0.19</v>
      </c>
      <c r="L17" s="41">
        <v>1183</v>
      </c>
      <c r="M17" s="41"/>
      <c r="N17" s="87">
        <f>O17/F17</f>
        <v>1.6849999999999998</v>
      </c>
      <c r="O17" s="87">
        <v>10.11</v>
      </c>
      <c r="P17" s="13">
        <f>(R17/(1+K17)-O17)/(R17/(1+K17))</f>
        <v>0.24759849906191375</v>
      </c>
      <c r="Q17" s="17">
        <f>R17/F17</f>
        <v>2.665</v>
      </c>
      <c r="R17" s="17">
        <v>15.99</v>
      </c>
      <c r="S17" s="26" t="str">
        <f>IF(ROUND(Q17+Q17*0.1,2)&lt;10,IF(ROUND(Q17+Q17*0.1,2)=1,1.09,IF(ROUND(Q17+Q17*0.1,2)=2,2.09,IF(ROUND(Q17+Q17*0.1,2)=3,3.09,IF(ROUND(Q17+Q17*0.1,2)=4,4.09,IF(ROUND(Q17+Q17*0.1,2)=5,5.09,IF(ROUND(Q17+Q17*0.1,2)=6,6.09,IF(ROUND(Q17+Q17*0.1,2)=7,7.09,IF(ROUND(Q17+Q17*0.1,2)=8,8.09,IF(ROUND(Q17+Q17*0.1,2)=9,9.09,REPLACE(ROUND(Q17+Q17*0.1,2),4,1,9)))))))))),IF(AND(ROUND(Q17+Q17*0.1,2)&gt;=10,ROUND(Q17+Q17*0.1,2)&lt;=99.99),IF(ROUND(Q17+Q17*0.1,2)-LEFT(ROUND(Q17+Q17*0.1,2),2)&lt;=0.49,LEFT(ROUND(Q17+Q17*0.1,2),2)+0.49,IF(ROUND(Q17+Q17*0.1,2)-LEFT(ROUND(Q17+Q17*0.1,2),2)&gt;0.49,LEFT(ROUND(Q17+Q17*0.1,2),2)+0.99)),IF(AND(ROUND(Q17+Q17*0.1,2)&gt;=100,ROUND(Q17+Q17*0.1,2)&lt;=999.99),REPLACE(ROUND(Q17+Q17*0.1,2),3,4,9),IF(AND(ROUND(Q17+Q17*0.1,2)&gt;=1000),REPLACE(ROUND(Q17+Q17*0.1,2),3,5,99)))))</f>
        <v>2,99</v>
      </c>
      <c r="T17" s="26">
        <f>IF(ROUND(R17+R17*0.1,2)&lt;10,IF(ROUND(R17+R17*0.1,2)=1,1.09,IF(ROUND(R17+R17*0.1,2)=2,2.09,IF(ROUND(R17+R17*0.1,2)=3,3.09,IF(ROUND(R17+R17*0.1,2)=4,4.09,IF(ROUND(R17+R17*0.1,2)=5,5.09,IF(ROUND(R17+R17*0.1,2)=6,6.09,IF(ROUND(R17+R17*0.1,2)=7,7.09,IF(ROUND(R17+R17*0.1,2)=8,8.09,IF(ROUND(R17+R17*0.1,2)=9,9.09,REPLACE(ROUND(R17+R17*0.1,2),4,1,9)))))))))),IF(AND(ROUND(R17+R17*0.1,2)&gt;=10,ROUND(R17+R17*0.1,2)&lt;=99.99),IF(ROUND(R17+R17*0.1,2)-LEFT(ROUND(R17+R17*0.1,2),2)&lt;=0.49,LEFT(ROUND(R17+R17*0.1,2),2)+0.49,IF(ROUND(R17+R17*0.1,2)-LEFT(ROUND(R17+R17*0.1,2),2)&gt;0.49,LEFT(ROUND(R17+R17*0.1,2),2)+0.99)),IF(AND(ROUND(R17+R17*0.1,2)&gt;=100,ROUND(R17+R17*0.1,2)&lt;=999.99),REPLACE(ROUND(R17+R17*0.1,2),3,4,9),IF(AND(ROUND(R17+R17*0.1,2)&gt;=1000),REPLACE(ROUND(R17+R17*0.1,2),3,5,99)))))</f>
        <v>17.989999999999998</v>
      </c>
      <c r="U17" s="26" t="str">
        <f>IF(ROUND(S17+S17*0.1,2)&lt;10,IF(ROUND(S17+S17*0.1,2)=1,1.09,IF(ROUND(S17+S17*0.1,2)=2,2.09,IF(ROUND(S17+S17*0.1,2)=3,3.09,IF(ROUND(S17+S17*0.1,2)=4,4.09,IF(ROUND(S17+S17*0.1,2)=5,5.09,IF(ROUND(S17+S17*0.1,2)=6,6.09,IF(ROUND(S17+S17*0.1,2)=7,7.09,IF(ROUND(S17+S17*0.1,2)=8,8.09,IF(ROUND(S17+S17*0.1,2)=9,9.09,REPLACE(ROUND(S17+S17*0.1,2),4,1,9)))))))))),IF(AND(ROUND(S17+S17*0.1,2)&gt;=10,ROUND(S17+S17*0.1,2)&lt;=99.99),IF(ROUND(S17+S17*0.1,2)-LEFT(ROUND(S17+S17*0.1,2),2)&lt;=0.49,LEFT(ROUND(S17+S17*0.1,2),2)+0.49,IF(ROUND(S17+S17*0.1,2)-LEFT(ROUND(S17+S17*0.1,2),2)&gt;0.49,LEFT(ROUND(S17+S17*0.1,2),2)+0.99)),IF(AND(ROUND(S17+S17*0.1,2)&gt;=100,ROUND(S17+S17*0.1,2)&lt;=999.99),REPLACE(ROUND(S17+S17*0.1,2),3,4,9),IF(AND(ROUND(S17+S17*0.1,2)&gt;=1000),REPLACE(ROUND(S17+S17*0.1,2),3,5,99)))))</f>
        <v>3,29</v>
      </c>
      <c r="V17" s="26">
        <f>IF(ROUND(T17+T17*0.1,2)&lt;10,IF(ROUND(T17+T17*0.1,2)=1,1.09,IF(ROUND(T17+T17*0.1,2)=2,2.09,IF(ROUND(T17+T17*0.1,2)=3,3.09,IF(ROUND(T17+T17*0.1,2)=4,4.09,IF(ROUND(T17+T17*0.1,2)=5,5.09,IF(ROUND(T17+T17*0.1,2)=6,6.09,IF(ROUND(T17+T17*0.1,2)=7,7.09,IF(ROUND(T17+T17*0.1,2)=8,8.09,IF(ROUND(T17+T17*0.1,2)=9,9.09,REPLACE(ROUND(T17+T17*0.1,2),4,1,9)))))))))),IF(AND(ROUND(T17+T17*0.1,2)&gt;=10,ROUND(T17+T17*0.1,2)&lt;=99.99),IF(ROUND(T17+T17*0.1,2)-LEFT(ROUND(T17+T17*0.1,2),2)&lt;=0.49,LEFT(ROUND(T17+T17*0.1,2),2)+0.49,IF(ROUND(T17+T17*0.1,2)-LEFT(ROUND(T17+T17*0.1,2),2)&gt;0.49,LEFT(ROUND(T17+T17*0.1,2),2)+0.99)),IF(AND(ROUND(T17+T17*0.1,2)&gt;=100,ROUND(T17+T17*0.1,2)&lt;=999.99),REPLACE(ROUND(T17+T17*0.1,2),3,4,9),IF(AND(ROUND(T17+T17*0.1,2)&gt;=1000),REPLACE(ROUND(T17+T17*0.1,2),3,5,99)))))</f>
        <v>19.989999999999998</v>
      </c>
      <c r="W17" s="88">
        <v>1.288</v>
      </c>
      <c r="X17" s="89">
        <f>W17*6</f>
        <v>7.7279999999999998</v>
      </c>
      <c r="Y17" s="13">
        <f>(AA17/(1+K17)-X17)/(AA17/(1+K17))</f>
        <v>0.23300083402835711</v>
      </c>
      <c r="Z17" s="90">
        <f>AA17/F17</f>
        <v>1.9983333333333333</v>
      </c>
      <c r="AA17" s="90">
        <v>11.99</v>
      </c>
      <c r="AB17" s="91" t="str">
        <f>IF(ROUND(Z17+Z17*0.1,2)&lt;10,IF(ROUND(Z17+Z17*0.1,2)=1,1.09,IF(ROUND(Z17+Z17*0.1,2)=2,2.09,IF(ROUND(Z17+Z17*0.1,2)=3,3.09,IF(ROUND(Z17+Z17*0.1,2)=4,4.09,IF(ROUND(Z17+Z17*0.1,2)=5,5.09,IF(ROUND(Z17+Z17*0.1,2)=6,6.09,IF(ROUND(Z17+Z17*0.1,2)=7,7.09,IF(ROUND(Z17+Z17*0.1,2)=8,8.09,IF(ROUND(Z17+Z17*0.1,2)=9,9.09,REPLACE(ROUND(Z17+Z17*0.1,2),4,1,9)))))))))),IF(AND(ROUND(Z17+Z17*0.1,2)&gt;=10,ROUND(Z17+Z17*0.1,2)&lt;=99.99),IF(ROUND(Z17+Z17*0.1,2)-LEFT(ROUND(Z17+Z17*0.1,2),2)&lt;=0.49,LEFT(ROUND(Z17+Z17*0.1,2),2)+0.49,IF(ROUND(Z17+Z17*0.1,2)-LEFT(ROUND(Z17+Z17*0.1,2),2)&gt;0.49,LEFT(ROUND(Z17+Z17*0.1,2),2)+0.99)),IF(AND(ROUND(Z17+Z17*0.1,2)&gt;=100,ROUND(Z17+Z17*0.1,2)&lt;=999.99),REPLACE(ROUND(Z17+Z17*0.1,2),3,4,9),IF(AND(ROUND(Z17+Z17*0.1,2)&gt;=1000),REPLACE(ROUND(Z17+Z17*0.1,2),3,5,99)))))</f>
        <v>2,29</v>
      </c>
      <c r="AC17" s="91">
        <f>IF(ROUND(AA17+AA17*0.1,2)&lt;10,IF(ROUND(AA17+AA17*0.1,2)=1,1.09,IF(ROUND(AA17+AA17*0.1,2)=2,2.09,IF(ROUND(AA17+AA17*0.1,2)=3,3.09,IF(ROUND(AA17+AA17*0.1,2)=4,4.09,IF(ROUND(AA17+AA17*0.1,2)=5,5.09,IF(ROUND(AA17+AA17*0.1,2)=6,6.09,IF(ROUND(AA17+AA17*0.1,2)=7,7.09,IF(ROUND(AA17+AA17*0.1,2)=8,8.09,IF(ROUND(AA17+AA17*0.1,2)=9,9.09,REPLACE(ROUND(AA17+AA17*0.1,2),4,1,9)))))))))),IF(AND(ROUND(AA17+AA17*0.1,2)&gt;=10,ROUND(AA17+AA17*0.1,2)&lt;=99.99),IF(ROUND(AA17+AA17*0.1,2)-LEFT(ROUND(AA17+AA17*0.1,2),2)&lt;=0.49,LEFT(ROUND(AA17+AA17*0.1,2),2)+0.49,IF(ROUND(AA17+AA17*0.1,2)-LEFT(ROUND(AA17+AA17*0.1,2),2)&gt;0.49,LEFT(ROUND(AA17+AA17*0.1,2),2)+0.99)),IF(AND(ROUND(AA17+AA17*0.1,2)&gt;=100,ROUND(AA17+AA17*0.1,2)&lt;=999.99),REPLACE(ROUND(AA17+AA17*0.1,2),3,4,9),IF(AND(ROUND(AA17+AA17*0.1,2)&gt;=1000),REPLACE(ROUND(AA17+AA17*0.1,2),3,5,99)))))</f>
        <v>13.49</v>
      </c>
      <c r="AD17" s="91" t="str">
        <f>IF(ROUND(AB17+AB17*0.1,2)&lt;10,IF(ROUND(AB17+AB17*0.1,2)=1,1.09,IF(ROUND(AB17+AB17*0.1,2)=2,2.09,IF(ROUND(AB17+AB17*0.1,2)=3,3.09,IF(ROUND(AB17+AB17*0.1,2)=4,4.09,IF(ROUND(AB17+AB17*0.1,2)=5,5.09,IF(ROUND(AB17+AB17*0.1,2)=6,6.09,IF(ROUND(AB17+AB17*0.1,2)=7,7.09,IF(ROUND(AB17+AB17*0.1,2)=8,8.09,IF(ROUND(AB17+AB17*0.1,2)=9,9.09,REPLACE(ROUND(AB17+AB17*0.1,2),4,1,9)))))))))),IF(AND(ROUND(AB17+AB17*0.1,2)&gt;=10,ROUND(AB17+AB17*0.1,2)&lt;=99.99),IF(ROUND(AB17+AB17*0.1,2)-LEFT(ROUND(AB17+AB17*0.1,2),2)&lt;=0.49,LEFT(ROUND(AB17+AB17*0.1,2),2)+0.49,IF(ROUND(AB17+AB17*0.1,2)-LEFT(ROUND(AB17+AB17*0.1,2),2)&gt;0.49,LEFT(ROUND(AB17+AB17*0.1,2),2)+0.99)),IF(AND(ROUND(AB17+AB17*0.1,2)&gt;=100,ROUND(AB17+AB17*0.1,2)&lt;=999.99),REPLACE(ROUND(AB17+AB17*0.1,2),3,4,9),IF(AND(ROUND(AB17+AB17*0.1,2)&gt;=1000),REPLACE(ROUND(AB17+AB17*0.1,2),3,5,99)))))</f>
        <v>2,59</v>
      </c>
      <c r="AE17" s="91">
        <f>IF(ROUND(AC17+AC17*0.1,2)&lt;10,IF(ROUND(AC17+AC17*0.1,2)=1,1.09,IF(ROUND(AC17+AC17*0.1,2)=2,2.09,IF(ROUND(AC17+AC17*0.1,2)=3,3.09,IF(ROUND(AC17+AC17*0.1,2)=4,4.09,IF(ROUND(AC17+AC17*0.1,2)=5,5.09,IF(ROUND(AC17+AC17*0.1,2)=6,6.09,IF(ROUND(AC17+AC17*0.1,2)=7,7.09,IF(ROUND(AC17+AC17*0.1,2)=8,8.09,IF(ROUND(AC17+AC17*0.1,2)=9,9.09,REPLACE(ROUND(AC17+AC17*0.1,2),4,1,9)))))))))),IF(AND(ROUND(AC17+AC17*0.1,2)&gt;=10,ROUND(AC17+AC17*0.1,2)&lt;=99.99),IF(ROUND(AC17+AC17*0.1,2)-LEFT(ROUND(AC17+AC17*0.1,2),2)&lt;=0.49,LEFT(ROUND(AC17+AC17*0.1,2),2)+0.49,IF(ROUND(AC17+AC17*0.1,2)-LEFT(ROUND(AC17+AC17*0.1,2),2)&gt;0.49,LEFT(ROUND(AC17+AC17*0.1,2),2)+0.99)),IF(AND(ROUND(AC17+AC17*0.1,2)&gt;=100,ROUND(AC17+AC17*0.1,2)&lt;=999.99),REPLACE(ROUND(AC17+AC17*0.1,2),3,4,9),IF(AND(ROUND(AC17+AC17*0.1,2)&gt;=1000),REPLACE(ROUND(AC17+AC17*0.1,2),3,5,99)))))</f>
        <v>14.99</v>
      </c>
      <c r="AF17" s="92">
        <f>N17-W17</f>
        <v>0.3969999999999998</v>
      </c>
      <c r="AG17" s="92">
        <f>O17-X17</f>
        <v>2.3819999999999997</v>
      </c>
      <c r="AH17" s="92">
        <f>Q17-Z17</f>
        <v>0.66666666666666674</v>
      </c>
      <c r="AI17" s="17">
        <f>R17-AA17</f>
        <v>4</v>
      </c>
      <c r="AJ17" s="93">
        <v>64300101</v>
      </c>
      <c r="AK17" s="93">
        <v>64300001</v>
      </c>
    </row>
    <row r="18" spans="1:42" s="94" customFormat="1" ht="12.75" customHeight="1">
      <c r="A18" s="83">
        <v>23430050</v>
      </c>
      <c r="B18" s="83">
        <v>3137</v>
      </c>
      <c r="C18" s="82">
        <v>4001766000392</v>
      </c>
      <c r="D18" s="113">
        <v>4001766060396</v>
      </c>
      <c r="E18" s="94" t="s">
        <v>139</v>
      </c>
      <c r="F18" s="82">
        <v>6</v>
      </c>
      <c r="G18" s="82">
        <v>60</v>
      </c>
      <c r="H18" s="85"/>
      <c r="I18" s="85" t="s">
        <v>18</v>
      </c>
      <c r="J18" s="86">
        <v>0.19</v>
      </c>
      <c r="K18" s="86">
        <v>0.19</v>
      </c>
      <c r="L18" s="41">
        <v>1183</v>
      </c>
      <c r="M18" s="41"/>
      <c r="N18" s="144">
        <v>1.605</v>
      </c>
      <c r="O18" s="144">
        <v>9.6300000000000008</v>
      </c>
      <c r="P18" s="13">
        <f>(R18/(1+K18)-O18)/(R18/(1+K18))</f>
        <v>0.28332082551594739</v>
      </c>
      <c r="Q18" s="145">
        <f>R18/F18</f>
        <v>2.665</v>
      </c>
      <c r="R18" s="145">
        <v>15.99</v>
      </c>
      <c r="S18" s="26" t="str">
        <f>IF(ROUND(Q18+Q18*0.1,2)&lt;10,IF(ROUND(Q18+Q18*0.1,2)=1,1.09,IF(ROUND(Q18+Q18*0.1,2)=2,2.09,IF(ROUND(Q18+Q18*0.1,2)=3,3.09,IF(ROUND(Q18+Q18*0.1,2)=4,4.09,IF(ROUND(Q18+Q18*0.1,2)=5,5.09,IF(ROUND(Q18+Q18*0.1,2)=6,6.09,IF(ROUND(Q18+Q18*0.1,2)=7,7.09,IF(ROUND(Q18+Q18*0.1,2)=8,8.09,IF(ROUND(Q18+Q18*0.1,2)=9,9.09,REPLACE(ROUND(Q18+Q18*0.1,2),4,1,9)))))))))),IF(AND(ROUND(Q18+Q18*0.1,2)&gt;=10,ROUND(Q18+Q18*0.1,2)&lt;=99.99),IF(ROUND(Q18+Q18*0.1,2)-LEFT(ROUND(Q18+Q18*0.1,2),2)&lt;=0.49,LEFT(ROUND(Q18+Q18*0.1,2),2)+0.49,IF(ROUND(Q18+Q18*0.1,2)-LEFT(ROUND(Q18+Q18*0.1,2),2)&gt;0.49,LEFT(ROUND(Q18+Q18*0.1,2),2)+0.99)),IF(AND(ROUND(Q18+Q18*0.1,2)&gt;=100,ROUND(Q18+Q18*0.1,2)&lt;=999.99),REPLACE(ROUND(Q18+Q18*0.1,2),3,4,9),IF(AND(ROUND(Q18+Q18*0.1,2)&gt;=1000),REPLACE(ROUND(Q18+Q18*0.1,2),3,5,99)))))</f>
        <v>2,99</v>
      </c>
      <c r="T18" s="26">
        <f>IF(ROUND(R18+R18*0.1,2)&lt;10,IF(ROUND(R18+R18*0.1,2)=1,1.09,IF(ROUND(R18+R18*0.1,2)=2,2.09,IF(ROUND(R18+R18*0.1,2)=3,3.09,IF(ROUND(R18+R18*0.1,2)=4,4.09,IF(ROUND(R18+R18*0.1,2)=5,5.09,IF(ROUND(R18+R18*0.1,2)=6,6.09,IF(ROUND(R18+R18*0.1,2)=7,7.09,IF(ROUND(R18+R18*0.1,2)=8,8.09,IF(ROUND(R18+R18*0.1,2)=9,9.09,REPLACE(ROUND(R18+R18*0.1,2),4,1,9)))))))))),IF(AND(ROUND(R18+R18*0.1,2)&gt;=10,ROUND(R18+R18*0.1,2)&lt;=99.99),IF(ROUND(R18+R18*0.1,2)-LEFT(ROUND(R18+R18*0.1,2),2)&lt;=0.49,LEFT(ROUND(R18+R18*0.1,2),2)+0.49,IF(ROUND(R18+R18*0.1,2)-LEFT(ROUND(R18+R18*0.1,2),2)&gt;0.49,LEFT(ROUND(R18+R18*0.1,2),2)+0.99)),IF(AND(ROUND(R18+R18*0.1,2)&gt;=100,ROUND(R18+R18*0.1,2)&lt;=999.99),REPLACE(ROUND(R18+R18*0.1,2),3,4,9),IF(AND(ROUND(R18+R18*0.1,2)&gt;=1000),REPLACE(ROUND(R18+R18*0.1,2),3,5,99)))))</f>
        <v>17.989999999999998</v>
      </c>
      <c r="U18" s="26" t="str">
        <f>IF(ROUND(S18+S18*0.1,2)&lt;10,IF(ROUND(S18+S18*0.1,2)=1,1.09,IF(ROUND(S18+S18*0.1,2)=2,2.09,IF(ROUND(S18+S18*0.1,2)=3,3.09,IF(ROUND(S18+S18*0.1,2)=4,4.09,IF(ROUND(S18+S18*0.1,2)=5,5.09,IF(ROUND(S18+S18*0.1,2)=6,6.09,IF(ROUND(S18+S18*0.1,2)=7,7.09,IF(ROUND(S18+S18*0.1,2)=8,8.09,IF(ROUND(S18+S18*0.1,2)=9,9.09,REPLACE(ROUND(S18+S18*0.1,2),4,1,9)))))))))),IF(AND(ROUND(S18+S18*0.1,2)&gt;=10,ROUND(S18+S18*0.1,2)&lt;=99.99),IF(ROUND(S18+S18*0.1,2)-LEFT(ROUND(S18+S18*0.1,2),2)&lt;=0.49,LEFT(ROUND(S18+S18*0.1,2),2)+0.49,IF(ROUND(S18+S18*0.1,2)-LEFT(ROUND(S18+S18*0.1,2),2)&gt;0.49,LEFT(ROUND(S18+S18*0.1,2),2)+0.99)),IF(AND(ROUND(S18+S18*0.1,2)&gt;=100,ROUND(S18+S18*0.1,2)&lt;=999.99),REPLACE(ROUND(S18+S18*0.1,2),3,4,9),IF(AND(ROUND(S18+S18*0.1,2)&gt;=1000),REPLACE(ROUND(S18+S18*0.1,2),3,5,99)))))</f>
        <v>3,29</v>
      </c>
      <c r="V18" s="26">
        <f>IF(ROUND(T18+T18*0.1,2)&lt;10,IF(ROUND(T18+T18*0.1,2)=1,1.09,IF(ROUND(T18+T18*0.1,2)=2,2.09,IF(ROUND(T18+T18*0.1,2)=3,3.09,IF(ROUND(T18+T18*0.1,2)=4,4.09,IF(ROUND(T18+T18*0.1,2)=5,5.09,IF(ROUND(T18+T18*0.1,2)=6,6.09,IF(ROUND(T18+T18*0.1,2)=7,7.09,IF(ROUND(T18+T18*0.1,2)=8,8.09,IF(ROUND(T18+T18*0.1,2)=9,9.09,REPLACE(ROUND(T18+T18*0.1,2),4,1,9)))))))))),IF(AND(ROUND(T18+T18*0.1,2)&gt;=10,ROUND(T18+T18*0.1,2)&lt;=99.99),IF(ROUND(T18+T18*0.1,2)-LEFT(ROUND(T18+T18*0.1,2),2)&lt;=0.49,LEFT(ROUND(T18+T18*0.1,2),2)+0.49,IF(ROUND(T18+T18*0.1,2)-LEFT(ROUND(T18+T18*0.1,2),2)&gt;0.49,LEFT(ROUND(T18+T18*0.1,2),2)+0.99)),IF(AND(ROUND(T18+T18*0.1,2)&gt;=100,ROUND(T18+T18*0.1,2)&lt;=999.99),REPLACE(ROUND(T18+T18*0.1,2),3,4,9),IF(AND(ROUND(T18+T18*0.1,2)&gt;=1000),REPLACE(ROUND(T18+T18*0.1,2),3,5,99)))))</f>
        <v>19.989999999999998</v>
      </c>
      <c r="W18" s="146">
        <v>1.218</v>
      </c>
      <c r="X18" s="147">
        <v>7.31</v>
      </c>
      <c r="Y18" s="13">
        <f>(AA18/(1+K18)-X18)/(AA18/(1+K18))</f>
        <v>0.27448707256046723</v>
      </c>
      <c r="Z18" s="148">
        <f>AA18/F18</f>
        <v>1.9983333333333333</v>
      </c>
      <c r="AA18" s="148">
        <v>11.99</v>
      </c>
      <c r="AB18" s="91" t="str">
        <f>IF(ROUND(Z18+Z18*0.1,2)&lt;10,IF(ROUND(Z18+Z18*0.1,2)=1,1.09,IF(ROUND(Z18+Z18*0.1,2)=2,2.09,IF(ROUND(Z18+Z18*0.1,2)=3,3.09,IF(ROUND(Z18+Z18*0.1,2)=4,4.09,IF(ROUND(Z18+Z18*0.1,2)=5,5.09,IF(ROUND(Z18+Z18*0.1,2)=6,6.09,IF(ROUND(Z18+Z18*0.1,2)=7,7.09,IF(ROUND(Z18+Z18*0.1,2)=8,8.09,IF(ROUND(Z18+Z18*0.1,2)=9,9.09,REPLACE(ROUND(Z18+Z18*0.1,2),4,1,9)))))))))),IF(AND(ROUND(Z18+Z18*0.1,2)&gt;=10,ROUND(Z18+Z18*0.1,2)&lt;=99.99),IF(ROUND(Z18+Z18*0.1,2)-LEFT(ROUND(Z18+Z18*0.1,2),2)&lt;=0.49,LEFT(ROUND(Z18+Z18*0.1,2),2)+0.49,IF(ROUND(Z18+Z18*0.1,2)-LEFT(ROUND(Z18+Z18*0.1,2),2)&gt;0.49,LEFT(ROUND(Z18+Z18*0.1,2),2)+0.99)),IF(AND(ROUND(Z18+Z18*0.1,2)&gt;=100,ROUND(Z18+Z18*0.1,2)&lt;=999.99),REPLACE(ROUND(Z18+Z18*0.1,2),3,4,9),IF(AND(ROUND(Z18+Z18*0.1,2)&gt;=1000),REPLACE(ROUND(Z18+Z18*0.1,2),3,5,99)))))</f>
        <v>2,29</v>
      </c>
      <c r="AC18" s="91">
        <f>IF(ROUND(AA18+AA18*0.1,2)&lt;10,IF(ROUND(AA18+AA18*0.1,2)=1,1.09,IF(ROUND(AA18+AA18*0.1,2)=2,2.09,IF(ROUND(AA18+AA18*0.1,2)=3,3.09,IF(ROUND(AA18+AA18*0.1,2)=4,4.09,IF(ROUND(AA18+AA18*0.1,2)=5,5.09,IF(ROUND(AA18+AA18*0.1,2)=6,6.09,IF(ROUND(AA18+AA18*0.1,2)=7,7.09,IF(ROUND(AA18+AA18*0.1,2)=8,8.09,IF(ROUND(AA18+AA18*0.1,2)=9,9.09,REPLACE(ROUND(AA18+AA18*0.1,2),4,1,9)))))))))),IF(AND(ROUND(AA18+AA18*0.1,2)&gt;=10,ROUND(AA18+AA18*0.1,2)&lt;=99.99),IF(ROUND(AA18+AA18*0.1,2)-LEFT(ROUND(AA18+AA18*0.1,2),2)&lt;=0.49,LEFT(ROUND(AA18+AA18*0.1,2),2)+0.49,IF(ROUND(AA18+AA18*0.1,2)-LEFT(ROUND(AA18+AA18*0.1,2),2)&gt;0.49,LEFT(ROUND(AA18+AA18*0.1,2),2)+0.99)),IF(AND(ROUND(AA18+AA18*0.1,2)&gt;=100,ROUND(AA18+AA18*0.1,2)&lt;=999.99),REPLACE(ROUND(AA18+AA18*0.1,2),3,4,9),IF(AND(ROUND(AA18+AA18*0.1,2)&gt;=1000),REPLACE(ROUND(AA18+AA18*0.1,2),3,5,99)))))</f>
        <v>13.49</v>
      </c>
      <c r="AD18" s="91" t="str">
        <f>IF(ROUND(AB18+AB18*0.1,2)&lt;10,IF(ROUND(AB18+AB18*0.1,2)=1,1.09,IF(ROUND(AB18+AB18*0.1,2)=2,2.09,IF(ROUND(AB18+AB18*0.1,2)=3,3.09,IF(ROUND(AB18+AB18*0.1,2)=4,4.09,IF(ROUND(AB18+AB18*0.1,2)=5,5.09,IF(ROUND(AB18+AB18*0.1,2)=6,6.09,IF(ROUND(AB18+AB18*0.1,2)=7,7.09,IF(ROUND(AB18+AB18*0.1,2)=8,8.09,IF(ROUND(AB18+AB18*0.1,2)=9,9.09,REPLACE(ROUND(AB18+AB18*0.1,2),4,1,9)))))))))),IF(AND(ROUND(AB18+AB18*0.1,2)&gt;=10,ROUND(AB18+AB18*0.1,2)&lt;=99.99),IF(ROUND(AB18+AB18*0.1,2)-LEFT(ROUND(AB18+AB18*0.1,2),2)&lt;=0.49,LEFT(ROUND(AB18+AB18*0.1,2),2)+0.49,IF(ROUND(AB18+AB18*0.1,2)-LEFT(ROUND(AB18+AB18*0.1,2),2)&gt;0.49,LEFT(ROUND(AB18+AB18*0.1,2),2)+0.99)),IF(AND(ROUND(AB18+AB18*0.1,2)&gt;=100,ROUND(AB18+AB18*0.1,2)&lt;=999.99),REPLACE(ROUND(AB18+AB18*0.1,2),3,4,9),IF(AND(ROUND(AB18+AB18*0.1,2)&gt;=1000),REPLACE(ROUND(AB18+AB18*0.1,2),3,5,99)))))</f>
        <v>2,59</v>
      </c>
      <c r="AE18" s="91">
        <f>IF(ROUND(AC18+AC18*0.1,2)&lt;10,IF(ROUND(AC18+AC18*0.1,2)=1,1.09,IF(ROUND(AC18+AC18*0.1,2)=2,2.09,IF(ROUND(AC18+AC18*0.1,2)=3,3.09,IF(ROUND(AC18+AC18*0.1,2)=4,4.09,IF(ROUND(AC18+AC18*0.1,2)=5,5.09,IF(ROUND(AC18+AC18*0.1,2)=6,6.09,IF(ROUND(AC18+AC18*0.1,2)=7,7.09,IF(ROUND(AC18+AC18*0.1,2)=8,8.09,IF(ROUND(AC18+AC18*0.1,2)=9,9.09,REPLACE(ROUND(AC18+AC18*0.1,2),4,1,9)))))))))),IF(AND(ROUND(AC18+AC18*0.1,2)&gt;=10,ROUND(AC18+AC18*0.1,2)&lt;=99.99),IF(ROUND(AC18+AC18*0.1,2)-LEFT(ROUND(AC18+AC18*0.1,2),2)&lt;=0.49,LEFT(ROUND(AC18+AC18*0.1,2),2)+0.49,IF(ROUND(AC18+AC18*0.1,2)-LEFT(ROUND(AC18+AC18*0.1,2),2)&gt;0.49,LEFT(ROUND(AC18+AC18*0.1,2),2)+0.99)),IF(AND(ROUND(AC18+AC18*0.1,2)&gt;=100,ROUND(AC18+AC18*0.1,2)&lt;=999.99),REPLACE(ROUND(AC18+AC18*0.1,2),3,4,9),IF(AND(ROUND(AC18+AC18*0.1,2)&gt;=1000),REPLACE(ROUND(AC18+AC18*0.1,2),3,5,99)))))</f>
        <v>14.99</v>
      </c>
      <c r="AF18" s="149">
        <f>N18-W18</f>
        <v>0.38700000000000001</v>
      </c>
      <c r="AG18" s="149">
        <f>O18-X18</f>
        <v>2.3200000000000012</v>
      </c>
      <c r="AH18" s="149">
        <f>Q18-Z18</f>
        <v>0.66666666666666674</v>
      </c>
      <c r="AI18" s="145">
        <f>R18-AA18</f>
        <v>4</v>
      </c>
      <c r="AJ18" s="93">
        <v>64300101</v>
      </c>
      <c r="AK18" s="93">
        <v>64300001</v>
      </c>
    </row>
    <row r="19" spans="1:42" s="94" customFormat="1" ht="12.75" customHeight="1">
      <c r="A19" s="82">
        <v>23430512</v>
      </c>
      <c r="B19" s="83">
        <v>3138</v>
      </c>
      <c r="C19" s="82">
        <v>4001766031389</v>
      </c>
      <c r="D19" s="113">
        <v>4001766131386</v>
      </c>
      <c r="E19" s="84" t="s">
        <v>140</v>
      </c>
      <c r="F19" s="82">
        <v>6</v>
      </c>
      <c r="G19" s="82">
        <v>60</v>
      </c>
      <c r="H19" s="85"/>
      <c r="I19" s="85" t="s">
        <v>18</v>
      </c>
      <c r="J19" s="86">
        <v>0.19</v>
      </c>
      <c r="K19" s="86">
        <v>0.19</v>
      </c>
      <c r="L19" s="41">
        <v>1183</v>
      </c>
      <c r="M19" s="41"/>
      <c r="N19" s="87">
        <f>O19/F19</f>
        <v>1.4850000000000001</v>
      </c>
      <c r="O19" s="87">
        <v>8.91</v>
      </c>
      <c r="P19" s="13">
        <f>(R19/(1+K19)-O19)/(R19/(1+K19))</f>
        <v>0.24210864903502508</v>
      </c>
      <c r="Q19" s="17">
        <f>R19/F19</f>
        <v>2.3316666666666666</v>
      </c>
      <c r="R19" s="17">
        <v>13.99</v>
      </c>
      <c r="S19" s="26" t="str">
        <f>IF(ROUND(Q19+Q19*0.1,2)&lt;10,IF(ROUND(Q19+Q19*0.1,2)=1,1.09,IF(ROUND(Q19+Q19*0.1,2)=2,2.09,IF(ROUND(Q19+Q19*0.1,2)=3,3.09,IF(ROUND(Q19+Q19*0.1,2)=4,4.09,IF(ROUND(Q19+Q19*0.1,2)=5,5.09,IF(ROUND(Q19+Q19*0.1,2)=6,6.09,IF(ROUND(Q19+Q19*0.1,2)=7,7.09,IF(ROUND(Q19+Q19*0.1,2)=8,8.09,IF(ROUND(Q19+Q19*0.1,2)=9,9.09,REPLACE(ROUND(Q19+Q19*0.1,2),4,1,9)))))))))),IF(AND(ROUND(Q19+Q19*0.1,2)&gt;=10,ROUND(Q19+Q19*0.1,2)&lt;=99.99),IF(ROUND(Q19+Q19*0.1,2)-LEFT(ROUND(Q19+Q19*0.1,2),2)&lt;=0.49,LEFT(ROUND(Q19+Q19*0.1,2),2)+0.49,IF(ROUND(Q19+Q19*0.1,2)-LEFT(ROUND(Q19+Q19*0.1,2),2)&gt;0.49,LEFT(ROUND(Q19+Q19*0.1,2),2)+0.99)),IF(AND(ROUND(Q19+Q19*0.1,2)&gt;=100,ROUND(Q19+Q19*0.1,2)&lt;=999.99),REPLACE(ROUND(Q19+Q19*0.1,2),3,4,9),IF(AND(ROUND(Q19+Q19*0.1,2)&gt;=1000),REPLACE(ROUND(Q19+Q19*0.1,2),3,5,99)))))</f>
        <v>2,59</v>
      </c>
      <c r="T19" s="26">
        <f>IF(ROUND(R19+R19*0.1,2)&lt;10,IF(ROUND(R19+R19*0.1,2)=1,1.09,IF(ROUND(R19+R19*0.1,2)=2,2.09,IF(ROUND(R19+R19*0.1,2)=3,3.09,IF(ROUND(R19+R19*0.1,2)=4,4.09,IF(ROUND(R19+R19*0.1,2)=5,5.09,IF(ROUND(R19+R19*0.1,2)=6,6.09,IF(ROUND(R19+R19*0.1,2)=7,7.09,IF(ROUND(R19+R19*0.1,2)=8,8.09,IF(ROUND(R19+R19*0.1,2)=9,9.09,REPLACE(ROUND(R19+R19*0.1,2),4,1,9)))))))))),IF(AND(ROUND(R19+R19*0.1,2)&gt;=10,ROUND(R19+R19*0.1,2)&lt;=99.99),IF(ROUND(R19+R19*0.1,2)-LEFT(ROUND(R19+R19*0.1,2),2)&lt;=0.49,LEFT(ROUND(R19+R19*0.1,2),2)+0.49,IF(ROUND(R19+R19*0.1,2)-LEFT(ROUND(R19+R19*0.1,2),2)&gt;0.49,LEFT(ROUND(R19+R19*0.1,2),2)+0.99)),IF(AND(ROUND(R19+R19*0.1,2)&gt;=100,ROUND(R19+R19*0.1,2)&lt;=999.99),REPLACE(ROUND(R19+R19*0.1,2),3,4,9),IF(AND(ROUND(R19+R19*0.1,2)&gt;=1000),REPLACE(ROUND(R19+R19*0.1,2),3,5,99)))))</f>
        <v>15.49</v>
      </c>
      <c r="U19" s="26" t="str">
        <f>IF(ROUND(S19+S19*0.1,2)&lt;10,IF(ROUND(S19+S19*0.1,2)=1,1.09,IF(ROUND(S19+S19*0.1,2)=2,2.09,IF(ROUND(S19+S19*0.1,2)=3,3.09,IF(ROUND(S19+S19*0.1,2)=4,4.09,IF(ROUND(S19+S19*0.1,2)=5,5.09,IF(ROUND(S19+S19*0.1,2)=6,6.09,IF(ROUND(S19+S19*0.1,2)=7,7.09,IF(ROUND(S19+S19*0.1,2)=8,8.09,IF(ROUND(S19+S19*0.1,2)=9,9.09,REPLACE(ROUND(S19+S19*0.1,2),4,1,9)))))))))),IF(AND(ROUND(S19+S19*0.1,2)&gt;=10,ROUND(S19+S19*0.1,2)&lt;=99.99),IF(ROUND(S19+S19*0.1,2)-LEFT(ROUND(S19+S19*0.1,2),2)&lt;=0.49,LEFT(ROUND(S19+S19*0.1,2),2)+0.49,IF(ROUND(S19+S19*0.1,2)-LEFT(ROUND(S19+S19*0.1,2),2)&gt;0.49,LEFT(ROUND(S19+S19*0.1,2),2)+0.99)),IF(AND(ROUND(S19+S19*0.1,2)&gt;=100,ROUND(S19+S19*0.1,2)&lt;=999.99),REPLACE(ROUND(S19+S19*0.1,2),3,4,9),IF(AND(ROUND(S19+S19*0.1,2)&gt;=1000),REPLACE(ROUND(S19+S19*0.1,2),3,5,99)))))</f>
        <v>2,89</v>
      </c>
      <c r="V19" s="26">
        <f>IF(ROUND(T19+T19*0.1,2)&lt;10,IF(ROUND(T19+T19*0.1,2)=1,1.09,IF(ROUND(T19+T19*0.1,2)=2,2.09,IF(ROUND(T19+T19*0.1,2)=3,3.09,IF(ROUND(T19+T19*0.1,2)=4,4.09,IF(ROUND(T19+T19*0.1,2)=5,5.09,IF(ROUND(T19+T19*0.1,2)=6,6.09,IF(ROUND(T19+T19*0.1,2)=7,7.09,IF(ROUND(T19+T19*0.1,2)=8,8.09,IF(ROUND(T19+T19*0.1,2)=9,9.09,REPLACE(ROUND(T19+T19*0.1,2),4,1,9)))))))))),IF(AND(ROUND(T19+T19*0.1,2)&gt;=10,ROUND(T19+T19*0.1,2)&lt;=99.99),IF(ROUND(T19+T19*0.1,2)-LEFT(ROUND(T19+T19*0.1,2),2)&lt;=0.49,LEFT(ROUND(T19+T19*0.1,2),2)+0.49,IF(ROUND(T19+T19*0.1,2)-LEFT(ROUND(T19+T19*0.1,2),2)&gt;0.49,LEFT(ROUND(T19+T19*0.1,2),2)+0.99)),IF(AND(ROUND(T19+T19*0.1,2)&gt;=100,ROUND(T19+T19*0.1,2)&lt;=999.99),REPLACE(ROUND(T19+T19*0.1,2),3,4,9),IF(AND(ROUND(T19+T19*0.1,2)&gt;=1000),REPLACE(ROUND(T19+T19*0.1,2),3,5,99)))))</f>
        <v>17.489999999999998</v>
      </c>
      <c r="W19" s="88">
        <v>1.238</v>
      </c>
      <c r="X19" s="89">
        <f>W19*6</f>
        <v>7.4279999999999999</v>
      </c>
      <c r="Y19" s="13">
        <f>(AA19/(1+K19)-X19)/(AA19/(1+K19))</f>
        <v>0.26277564637197676</v>
      </c>
      <c r="Z19" s="90">
        <f>AA19/F19</f>
        <v>1.9983333333333333</v>
      </c>
      <c r="AA19" s="90">
        <v>11.99</v>
      </c>
      <c r="AB19" s="91" t="str">
        <f>IF(ROUND(Z19+Z19*0.1,2)&lt;10,IF(ROUND(Z19+Z19*0.1,2)=1,1.09,IF(ROUND(Z19+Z19*0.1,2)=2,2.09,IF(ROUND(Z19+Z19*0.1,2)=3,3.09,IF(ROUND(Z19+Z19*0.1,2)=4,4.09,IF(ROUND(Z19+Z19*0.1,2)=5,5.09,IF(ROUND(Z19+Z19*0.1,2)=6,6.09,IF(ROUND(Z19+Z19*0.1,2)=7,7.09,IF(ROUND(Z19+Z19*0.1,2)=8,8.09,IF(ROUND(Z19+Z19*0.1,2)=9,9.09,REPLACE(ROUND(Z19+Z19*0.1,2),4,1,9)))))))))),IF(AND(ROUND(Z19+Z19*0.1,2)&gt;=10,ROUND(Z19+Z19*0.1,2)&lt;=99.99),IF(ROUND(Z19+Z19*0.1,2)-LEFT(ROUND(Z19+Z19*0.1,2),2)&lt;=0.49,LEFT(ROUND(Z19+Z19*0.1,2),2)+0.49,IF(ROUND(Z19+Z19*0.1,2)-LEFT(ROUND(Z19+Z19*0.1,2),2)&gt;0.49,LEFT(ROUND(Z19+Z19*0.1,2),2)+0.99)),IF(AND(ROUND(Z19+Z19*0.1,2)&gt;=100,ROUND(Z19+Z19*0.1,2)&lt;=999.99),REPLACE(ROUND(Z19+Z19*0.1,2),3,4,9),IF(AND(ROUND(Z19+Z19*0.1,2)&gt;=1000),REPLACE(ROUND(Z19+Z19*0.1,2),3,5,99)))))</f>
        <v>2,29</v>
      </c>
      <c r="AC19" s="91">
        <f>IF(ROUND(AA19+AA19*0.1,2)&lt;10,IF(ROUND(AA19+AA19*0.1,2)=1,1.09,IF(ROUND(AA19+AA19*0.1,2)=2,2.09,IF(ROUND(AA19+AA19*0.1,2)=3,3.09,IF(ROUND(AA19+AA19*0.1,2)=4,4.09,IF(ROUND(AA19+AA19*0.1,2)=5,5.09,IF(ROUND(AA19+AA19*0.1,2)=6,6.09,IF(ROUND(AA19+AA19*0.1,2)=7,7.09,IF(ROUND(AA19+AA19*0.1,2)=8,8.09,IF(ROUND(AA19+AA19*0.1,2)=9,9.09,REPLACE(ROUND(AA19+AA19*0.1,2),4,1,9)))))))))),IF(AND(ROUND(AA19+AA19*0.1,2)&gt;=10,ROUND(AA19+AA19*0.1,2)&lt;=99.99),IF(ROUND(AA19+AA19*0.1,2)-LEFT(ROUND(AA19+AA19*0.1,2),2)&lt;=0.49,LEFT(ROUND(AA19+AA19*0.1,2),2)+0.49,IF(ROUND(AA19+AA19*0.1,2)-LEFT(ROUND(AA19+AA19*0.1,2),2)&gt;0.49,LEFT(ROUND(AA19+AA19*0.1,2),2)+0.99)),IF(AND(ROUND(AA19+AA19*0.1,2)&gt;=100,ROUND(AA19+AA19*0.1,2)&lt;=999.99),REPLACE(ROUND(AA19+AA19*0.1,2),3,4,9),IF(AND(ROUND(AA19+AA19*0.1,2)&gt;=1000),REPLACE(ROUND(AA19+AA19*0.1,2),3,5,99)))))</f>
        <v>13.49</v>
      </c>
      <c r="AD19" s="91" t="str">
        <f>IF(ROUND(AB19+AB19*0.1,2)&lt;10,IF(ROUND(AB19+AB19*0.1,2)=1,1.09,IF(ROUND(AB19+AB19*0.1,2)=2,2.09,IF(ROUND(AB19+AB19*0.1,2)=3,3.09,IF(ROUND(AB19+AB19*0.1,2)=4,4.09,IF(ROUND(AB19+AB19*0.1,2)=5,5.09,IF(ROUND(AB19+AB19*0.1,2)=6,6.09,IF(ROUND(AB19+AB19*0.1,2)=7,7.09,IF(ROUND(AB19+AB19*0.1,2)=8,8.09,IF(ROUND(AB19+AB19*0.1,2)=9,9.09,REPLACE(ROUND(AB19+AB19*0.1,2),4,1,9)))))))))),IF(AND(ROUND(AB19+AB19*0.1,2)&gt;=10,ROUND(AB19+AB19*0.1,2)&lt;=99.99),IF(ROUND(AB19+AB19*0.1,2)-LEFT(ROUND(AB19+AB19*0.1,2),2)&lt;=0.49,LEFT(ROUND(AB19+AB19*0.1,2),2)+0.49,IF(ROUND(AB19+AB19*0.1,2)-LEFT(ROUND(AB19+AB19*0.1,2),2)&gt;0.49,LEFT(ROUND(AB19+AB19*0.1,2),2)+0.99)),IF(AND(ROUND(AB19+AB19*0.1,2)&gt;=100,ROUND(AB19+AB19*0.1,2)&lt;=999.99),REPLACE(ROUND(AB19+AB19*0.1,2),3,4,9),IF(AND(ROUND(AB19+AB19*0.1,2)&gt;=1000),REPLACE(ROUND(AB19+AB19*0.1,2),3,5,99)))))</f>
        <v>2,59</v>
      </c>
      <c r="AE19" s="91">
        <f>IF(ROUND(AC19+AC19*0.1,2)&lt;10,IF(ROUND(AC19+AC19*0.1,2)=1,1.09,IF(ROUND(AC19+AC19*0.1,2)=2,2.09,IF(ROUND(AC19+AC19*0.1,2)=3,3.09,IF(ROUND(AC19+AC19*0.1,2)=4,4.09,IF(ROUND(AC19+AC19*0.1,2)=5,5.09,IF(ROUND(AC19+AC19*0.1,2)=6,6.09,IF(ROUND(AC19+AC19*0.1,2)=7,7.09,IF(ROUND(AC19+AC19*0.1,2)=8,8.09,IF(ROUND(AC19+AC19*0.1,2)=9,9.09,REPLACE(ROUND(AC19+AC19*0.1,2),4,1,9)))))))))),IF(AND(ROUND(AC19+AC19*0.1,2)&gt;=10,ROUND(AC19+AC19*0.1,2)&lt;=99.99),IF(ROUND(AC19+AC19*0.1,2)-LEFT(ROUND(AC19+AC19*0.1,2),2)&lt;=0.49,LEFT(ROUND(AC19+AC19*0.1,2),2)+0.49,IF(ROUND(AC19+AC19*0.1,2)-LEFT(ROUND(AC19+AC19*0.1,2),2)&gt;0.49,LEFT(ROUND(AC19+AC19*0.1,2),2)+0.99)),IF(AND(ROUND(AC19+AC19*0.1,2)&gt;=100,ROUND(AC19+AC19*0.1,2)&lt;=999.99),REPLACE(ROUND(AC19+AC19*0.1,2),3,4,9),IF(AND(ROUND(AC19+AC19*0.1,2)&gt;=1000),REPLACE(ROUND(AC19+AC19*0.1,2),3,5,99)))))</f>
        <v>14.99</v>
      </c>
      <c r="AF19" s="92">
        <f>N19-W19</f>
        <v>0.24700000000000011</v>
      </c>
      <c r="AG19" s="92">
        <f>O19-X19</f>
        <v>1.4820000000000002</v>
      </c>
      <c r="AH19" s="92">
        <f>Q19-Z19</f>
        <v>0.33333333333333326</v>
      </c>
      <c r="AI19" s="17">
        <f>R19-AA19</f>
        <v>2</v>
      </c>
      <c r="AJ19" s="93">
        <v>64300101</v>
      </c>
      <c r="AK19" s="93">
        <v>64300001</v>
      </c>
    </row>
    <row r="20" spans="1:42" s="94" customFormat="1" ht="12.75" customHeight="1">
      <c r="A20" s="83">
        <v>23430051</v>
      </c>
      <c r="B20" s="83">
        <v>3139</v>
      </c>
      <c r="C20" s="82">
        <v>4001766001399</v>
      </c>
      <c r="D20" s="113">
        <v>4001766061393</v>
      </c>
      <c r="E20" s="94" t="s">
        <v>141</v>
      </c>
      <c r="F20" s="82">
        <v>6</v>
      </c>
      <c r="G20" s="82">
        <v>60</v>
      </c>
      <c r="H20" s="85"/>
      <c r="I20" s="85" t="s">
        <v>18</v>
      </c>
      <c r="J20" s="86">
        <v>0.19</v>
      </c>
      <c r="K20" s="86">
        <v>0.19</v>
      </c>
      <c r="L20" s="41">
        <v>1183</v>
      </c>
      <c r="M20" s="41"/>
      <c r="N20" s="87">
        <f>O20/F20</f>
        <v>1.335</v>
      </c>
      <c r="O20" s="87">
        <v>8.01</v>
      </c>
      <c r="P20" s="13">
        <f>(R20/(1+K20)-O20)/(R20/(1+K20))</f>
        <v>0.26621247113163976</v>
      </c>
      <c r="Q20" s="17">
        <f>R20/F20</f>
        <v>2.165</v>
      </c>
      <c r="R20" s="17">
        <v>12.99</v>
      </c>
      <c r="S20" s="26" t="str">
        <f>IF(ROUND(Q20+Q20*0.1,2)&lt;10,IF(ROUND(Q20+Q20*0.1,2)=1,1.09,IF(ROUND(Q20+Q20*0.1,2)=2,2.09,IF(ROUND(Q20+Q20*0.1,2)=3,3.09,IF(ROUND(Q20+Q20*0.1,2)=4,4.09,IF(ROUND(Q20+Q20*0.1,2)=5,5.09,IF(ROUND(Q20+Q20*0.1,2)=6,6.09,IF(ROUND(Q20+Q20*0.1,2)=7,7.09,IF(ROUND(Q20+Q20*0.1,2)=8,8.09,IF(ROUND(Q20+Q20*0.1,2)=9,9.09,REPLACE(ROUND(Q20+Q20*0.1,2),4,1,9)))))))))),IF(AND(ROUND(Q20+Q20*0.1,2)&gt;=10,ROUND(Q20+Q20*0.1,2)&lt;=99.99),IF(ROUND(Q20+Q20*0.1,2)-LEFT(ROUND(Q20+Q20*0.1,2),2)&lt;=0.49,LEFT(ROUND(Q20+Q20*0.1,2),2)+0.49,IF(ROUND(Q20+Q20*0.1,2)-LEFT(ROUND(Q20+Q20*0.1,2),2)&gt;0.49,LEFT(ROUND(Q20+Q20*0.1,2),2)+0.99)),IF(AND(ROUND(Q20+Q20*0.1,2)&gt;=100,ROUND(Q20+Q20*0.1,2)&lt;=999.99),REPLACE(ROUND(Q20+Q20*0.1,2),3,4,9),IF(AND(ROUND(Q20+Q20*0.1,2)&gt;=1000),REPLACE(ROUND(Q20+Q20*0.1,2),3,5,99)))))</f>
        <v>2,39</v>
      </c>
      <c r="T20" s="26">
        <f>IF(ROUND(R20+R20*0.1,2)&lt;10,IF(ROUND(R20+R20*0.1,2)=1,1.09,IF(ROUND(R20+R20*0.1,2)=2,2.09,IF(ROUND(R20+R20*0.1,2)=3,3.09,IF(ROUND(R20+R20*0.1,2)=4,4.09,IF(ROUND(R20+R20*0.1,2)=5,5.09,IF(ROUND(R20+R20*0.1,2)=6,6.09,IF(ROUND(R20+R20*0.1,2)=7,7.09,IF(ROUND(R20+R20*0.1,2)=8,8.09,IF(ROUND(R20+R20*0.1,2)=9,9.09,REPLACE(ROUND(R20+R20*0.1,2),4,1,9)))))))))),IF(AND(ROUND(R20+R20*0.1,2)&gt;=10,ROUND(R20+R20*0.1,2)&lt;=99.99),IF(ROUND(R20+R20*0.1,2)-LEFT(ROUND(R20+R20*0.1,2),2)&lt;=0.49,LEFT(ROUND(R20+R20*0.1,2),2)+0.49,IF(ROUND(R20+R20*0.1,2)-LEFT(ROUND(R20+R20*0.1,2),2)&gt;0.49,LEFT(ROUND(R20+R20*0.1,2),2)+0.99)),IF(AND(ROUND(R20+R20*0.1,2)&gt;=100,ROUND(R20+R20*0.1,2)&lt;=999.99),REPLACE(ROUND(R20+R20*0.1,2),3,4,9),IF(AND(ROUND(R20+R20*0.1,2)&gt;=1000),REPLACE(ROUND(R20+R20*0.1,2),3,5,99)))))</f>
        <v>14.49</v>
      </c>
      <c r="U20" s="26" t="str">
        <f>IF(ROUND(S20+S20*0.1,2)&lt;10,IF(ROUND(S20+S20*0.1,2)=1,1.09,IF(ROUND(S20+S20*0.1,2)=2,2.09,IF(ROUND(S20+S20*0.1,2)=3,3.09,IF(ROUND(S20+S20*0.1,2)=4,4.09,IF(ROUND(S20+S20*0.1,2)=5,5.09,IF(ROUND(S20+S20*0.1,2)=6,6.09,IF(ROUND(S20+S20*0.1,2)=7,7.09,IF(ROUND(S20+S20*0.1,2)=8,8.09,IF(ROUND(S20+S20*0.1,2)=9,9.09,REPLACE(ROUND(S20+S20*0.1,2),4,1,9)))))))))),IF(AND(ROUND(S20+S20*0.1,2)&gt;=10,ROUND(S20+S20*0.1,2)&lt;=99.99),IF(ROUND(S20+S20*0.1,2)-LEFT(ROUND(S20+S20*0.1,2),2)&lt;=0.49,LEFT(ROUND(S20+S20*0.1,2),2)+0.49,IF(ROUND(S20+S20*0.1,2)-LEFT(ROUND(S20+S20*0.1,2),2)&gt;0.49,LEFT(ROUND(S20+S20*0.1,2),2)+0.99)),IF(AND(ROUND(S20+S20*0.1,2)&gt;=100,ROUND(S20+S20*0.1,2)&lt;=999.99),REPLACE(ROUND(S20+S20*0.1,2),3,4,9),IF(AND(ROUND(S20+S20*0.1,2)&gt;=1000),REPLACE(ROUND(S20+S20*0.1,2),3,5,99)))))</f>
        <v>2,69</v>
      </c>
      <c r="V20" s="26">
        <f>IF(ROUND(T20+T20*0.1,2)&lt;10,IF(ROUND(T20+T20*0.1,2)=1,1.09,IF(ROUND(T20+T20*0.1,2)=2,2.09,IF(ROUND(T20+T20*0.1,2)=3,3.09,IF(ROUND(T20+T20*0.1,2)=4,4.09,IF(ROUND(T20+T20*0.1,2)=5,5.09,IF(ROUND(T20+T20*0.1,2)=6,6.09,IF(ROUND(T20+T20*0.1,2)=7,7.09,IF(ROUND(T20+T20*0.1,2)=8,8.09,IF(ROUND(T20+T20*0.1,2)=9,9.09,REPLACE(ROUND(T20+T20*0.1,2),4,1,9)))))))))),IF(AND(ROUND(T20+T20*0.1,2)&gt;=10,ROUND(T20+T20*0.1,2)&lt;=99.99),IF(ROUND(T20+T20*0.1,2)-LEFT(ROUND(T20+T20*0.1,2),2)&lt;=0.49,LEFT(ROUND(T20+T20*0.1,2),2)+0.49,IF(ROUND(T20+T20*0.1,2)-LEFT(ROUND(T20+T20*0.1,2),2)&gt;0.49,LEFT(ROUND(T20+T20*0.1,2),2)+0.99)),IF(AND(ROUND(T20+T20*0.1,2)&gt;=100,ROUND(T20+T20*0.1,2)&lt;=999.99),REPLACE(ROUND(T20+T20*0.1,2),3,4,9),IF(AND(ROUND(T20+T20*0.1,2)&gt;=1000),REPLACE(ROUND(T20+T20*0.1,2),3,5,99)))))</f>
        <v>15.99</v>
      </c>
      <c r="W20" s="88">
        <v>0.90800000000000003</v>
      </c>
      <c r="X20" s="89">
        <f>W20*6</f>
        <v>5.4480000000000004</v>
      </c>
      <c r="Y20" s="13">
        <f>(AA20/(1+K20)-X20)/(AA20/(1+K20))</f>
        <v>0.35103903903903905</v>
      </c>
      <c r="Z20" s="90">
        <f>AA20/F20</f>
        <v>1.665</v>
      </c>
      <c r="AA20" s="90">
        <v>9.99</v>
      </c>
      <c r="AB20" s="91" t="str">
        <f>IF(ROUND(Z20+Z20*0.1,2)&lt;10,IF(ROUND(Z20+Z20*0.1,2)=1,1.09,IF(ROUND(Z20+Z20*0.1,2)=2,2.09,IF(ROUND(Z20+Z20*0.1,2)=3,3.09,IF(ROUND(Z20+Z20*0.1,2)=4,4.09,IF(ROUND(Z20+Z20*0.1,2)=5,5.09,IF(ROUND(Z20+Z20*0.1,2)=6,6.09,IF(ROUND(Z20+Z20*0.1,2)=7,7.09,IF(ROUND(Z20+Z20*0.1,2)=8,8.09,IF(ROUND(Z20+Z20*0.1,2)=9,9.09,REPLACE(ROUND(Z20+Z20*0.1,2),4,1,9)))))))))),IF(AND(ROUND(Z20+Z20*0.1,2)&gt;=10,ROUND(Z20+Z20*0.1,2)&lt;=99.99),IF(ROUND(Z20+Z20*0.1,2)-LEFT(ROUND(Z20+Z20*0.1,2),2)&lt;=0.49,LEFT(ROUND(Z20+Z20*0.1,2),2)+0.49,IF(ROUND(Z20+Z20*0.1,2)-LEFT(ROUND(Z20+Z20*0.1,2),2)&gt;0.49,LEFT(ROUND(Z20+Z20*0.1,2),2)+0.99)),IF(AND(ROUND(Z20+Z20*0.1,2)&gt;=100,ROUND(Z20+Z20*0.1,2)&lt;=999.99),REPLACE(ROUND(Z20+Z20*0.1,2),3,4,9),IF(AND(ROUND(Z20+Z20*0.1,2)&gt;=1000),REPLACE(ROUND(Z20+Z20*0.1,2),3,5,99)))))</f>
        <v>1,89</v>
      </c>
      <c r="AC20" s="91">
        <f>IF(ROUND(AA20+AA20*0.1,2)&lt;10,IF(ROUND(AA20+AA20*0.1,2)=1,1.09,IF(ROUND(AA20+AA20*0.1,2)=2,2.09,IF(ROUND(AA20+AA20*0.1,2)=3,3.09,IF(ROUND(AA20+AA20*0.1,2)=4,4.09,IF(ROUND(AA20+AA20*0.1,2)=5,5.09,IF(ROUND(AA20+AA20*0.1,2)=6,6.09,IF(ROUND(AA20+AA20*0.1,2)=7,7.09,IF(ROUND(AA20+AA20*0.1,2)=8,8.09,IF(ROUND(AA20+AA20*0.1,2)=9,9.09,REPLACE(ROUND(AA20+AA20*0.1,2),4,1,9)))))))))),IF(AND(ROUND(AA20+AA20*0.1,2)&gt;=10,ROUND(AA20+AA20*0.1,2)&lt;=99.99),IF(ROUND(AA20+AA20*0.1,2)-LEFT(ROUND(AA20+AA20*0.1,2),2)&lt;=0.49,LEFT(ROUND(AA20+AA20*0.1,2),2)+0.49,IF(ROUND(AA20+AA20*0.1,2)-LEFT(ROUND(AA20+AA20*0.1,2),2)&gt;0.49,LEFT(ROUND(AA20+AA20*0.1,2),2)+0.99)),IF(AND(ROUND(AA20+AA20*0.1,2)&gt;=100,ROUND(AA20+AA20*0.1,2)&lt;=999.99),REPLACE(ROUND(AA20+AA20*0.1,2),3,4,9),IF(AND(ROUND(AA20+AA20*0.1,2)&gt;=1000),REPLACE(ROUND(AA20+AA20*0.1,2),3,5,99)))))</f>
        <v>10.99</v>
      </c>
      <c r="AD20" s="91" t="str">
        <f>IF(ROUND(AB20+AB20*0.1,2)&lt;10,IF(ROUND(AB20+AB20*0.1,2)=1,1.09,IF(ROUND(AB20+AB20*0.1,2)=2,2.09,IF(ROUND(AB20+AB20*0.1,2)=3,3.09,IF(ROUND(AB20+AB20*0.1,2)=4,4.09,IF(ROUND(AB20+AB20*0.1,2)=5,5.09,IF(ROUND(AB20+AB20*0.1,2)=6,6.09,IF(ROUND(AB20+AB20*0.1,2)=7,7.09,IF(ROUND(AB20+AB20*0.1,2)=8,8.09,IF(ROUND(AB20+AB20*0.1,2)=9,9.09,REPLACE(ROUND(AB20+AB20*0.1,2),4,1,9)))))))))),IF(AND(ROUND(AB20+AB20*0.1,2)&gt;=10,ROUND(AB20+AB20*0.1,2)&lt;=99.99),IF(ROUND(AB20+AB20*0.1,2)-LEFT(ROUND(AB20+AB20*0.1,2),2)&lt;=0.49,LEFT(ROUND(AB20+AB20*0.1,2),2)+0.49,IF(ROUND(AB20+AB20*0.1,2)-LEFT(ROUND(AB20+AB20*0.1,2),2)&gt;0.49,LEFT(ROUND(AB20+AB20*0.1,2),2)+0.99)),IF(AND(ROUND(AB20+AB20*0.1,2)&gt;=100,ROUND(AB20+AB20*0.1,2)&lt;=999.99),REPLACE(ROUND(AB20+AB20*0.1,2),3,4,9),IF(AND(ROUND(AB20+AB20*0.1,2)&gt;=1000),REPLACE(ROUND(AB20+AB20*0.1,2),3,5,99)))))</f>
        <v>2,09</v>
      </c>
      <c r="AE20" s="91">
        <f>IF(ROUND(AC20+AC20*0.1,2)&lt;10,IF(ROUND(AC20+AC20*0.1,2)=1,1.09,IF(ROUND(AC20+AC20*0.1,2)=2,2.09,IF(ROUND(AC20+AC20*0.1,2)=3,3.09,IF(ROUND(AC20+AC20*0.1,2)=4,4.09,IF(ROUND(AC20+AC20*0.1,2)=5,5.09,IF(ROUND(AC20+AC20*0.1,2)=6,6.09,IF(ROUND(AC20+AC20*0.1,2)=7,7.09,IF(ROUND(AC20+AC20*0.1,2)=8,8.09,IF(ROUND(AC20+AC20*0.1,2)=9,9.09,REPLACE(ROUND(AC20+AC20*0.1,2),4,1,9)))))))))),IF(AND(ROUND(AC20+AC20*0.1,2)&gt;=10,ROUND(AC20+AC20*0.1,2)&lt;=99.99),IF(ROUND(AC20+AC20*0.1,2)-LEFT(ROUND(AC20+AC20*0.1,2),2)&lt;=0.49,LEFT(ROUND(AC20+AC20*0.1,2),2)+0.49,IF(ROUND(AC20+AC20*0.1,2)-LEFT(ROUND(AC20+AC20*0.1,2),2)&gt;0.49,LEFT(ROUND(AC20+AC20*0.1,2),2)+0.99)),IF(AND(ROUND(AC20+AC20*0.1,2)&gt;=100,ROUND(AC20+AC20*0.1,2)&lt;=999.99),REPLACE(ROUND(AC20+AC20*0.1,2),3,4,9),IF(AND(ROUND(AC20+AC20*0.1,2)&gt;=1000),REPLACE(ROUND(AC20+AC20*0.1,2),3,5,99)))))</f>
        <v>12.49</v>
      </c>
      <c r="AF20" s="92">
        <f>N20-W20</f>
        <v>0.42699999999999994</v>
      </c>
      <c r="AG20" s="92">
        <f>O20-X20</f>
        <v>2.5619999999999994</v>
      </c>
      <c r="AH20" s="92">
        <f>Q20-Z20</f>
        <v>0.5</v>
      </c>
      <c r="AI20" s="17">
        <f>R20-AA20</f>
        <v>3</v>
      </c>
      <c r="AJ20" s="93">
        <v>64300101</v>
      </c>
      <c r="AK20" s="93">
        <v>64300001</v>
      </c>
    </row>
    <row r="21" spans="1:42" s="94" customFormat="1" ht="12.75" customHeight="1">
      <c r="A21" s="83">
        <v>23430049</v>
      </c>
      <c r="B21" s="83">
        <v>3144</v>
      </c>
      <c r="C21" s="82">
        <v>4001766001443</v>
      </c>
      <c r="D21" s="113">
        <v>4001766061447</v>
      </c>
      <c r="E21" s="94" t="s">
        <v>142</v>
      </c>
      <c r="F21" s="82">
        <v>6</v>
      </c>
      <c r="G21" s="82">
        <v>60</v>
      </c>
      <c r="H21" s="85"/>
      <c r="I21" s="85" t="s">
        <v>18</v>
      </c>
      <c r="J21" s="86">
        <v>0.19</v>
      </c>
      <c r="K21" s="86">
        <v>0.19</v>
      </c>
      <c r="L21" s="41">
        <v>1183</v>
      </c>
      <c r="M21" s="41"/>
      <c r="N21" s="144">
        <v>1.665</v>
      </c>
      <c r="O21" s="144">
        <v>9.99</v>
      </c>
      <c r="P21" s="13">
        <f>(R21/(1+K21)-O21)/(R21/(1+K21))</f>
        <v>0.27907216494845355</v>
      </c>
      <c r="Q21" s="145">
        <f>R21/F21</f>
        <v>2.7483333333333331</v>
      </c>
      <c r="R21" s="145">
        <v>16.489999999999998</v>
      </c>
      <c r="S21" s="26" t="str">
        <f>IF(ROUND(Q21+Q21*0.1,2)&lt;10,IF(ROUND(Q21+Q21*0.1,2)=1,1.09,IF(ROUND(Q21+Q21*0.1,2)=2,2.09,IF(ROUND(Q21+Q21*0.1,2)=3,3.09,IF(ROUND(Q21+Q21*0.1,2)=4,4.09,IF(ROUND(Q21+Q21*0.1,2)=5,5.09,IF(ROUND(Q21+Q21*0.1,2)=6,6.09,IF(ROUND(Q21+Q21*0.1,2)=7,7.09,IF(ROUND(Q21+Q21*0.1,2)=8,8.09,IF(ROUND(Q21+Q21*0.1,2)=9,9.09,REPLACE(ROUND(Q21+Q21*0.1,2),4,1,9)))))))))),IF(AND(ROUND(Q21+Q21*0.1,2)&gt;=10,ROUND(Q21+Q21*0.1,2)&lt;=99.99),IF(ROUND(Q21+Q21*0.1,2)-LEFT(ROUND(Q21+Q21*0.1,2),2)&lt;=0.49,LEFT(ROUND(Q21+Q21*0.1,2),2)+0.49,IF(ROUND(Q21+Q21*0.1,2)-LEFT(ROUND(Q21+Q21*0.1,2),2)&gt;0.49,LEFT(ROUND(Q21+Q21*0.1,2),2)+0.99)),IF(AND(ROUND(Q21+Q21*0.1,2)&gt;=100,ROUND(Q21+Q21*0.1,2)&lt;=999.99),REPLACE(ROUND(Q21+Q21*0.1,2),3,4,9),IF(AND(ROUND(Q21+Q21*0.1,2)&gt;=1000),REPLACE(ROUND(Q21+Q21*0.1,2),3,5,99)))))</f>
        <v>3,09</v>
      </c>
      <c r="T21" s="26">
        <f>IF(ROUND(R21+R21*0.1,2)&lt;10,IF(ROUND(R21+R21*0.1,2)=1,1.09,IF(ROUND(R21+R21*0.1,2)=2,2.09,IF(ROUND(R21+R21*0.1,2)=3,3.09,IF(ROUND(R21+R21*0.1,2)=4,4.09,IF(ROUND(R21+R21*0.1,2)=5,5.09,IF(ROUND(R21+R21*0.1,2)=6,6.09,IF(ROUND(R21+R21*0.1,2)=7,7.09,IF(ROUND(R21+R21*0.1,2)=8,8.09,IF(ROUND(R21+R21*0.1,2)=9,9.09,REPLACE(ROUND(R21+R21*0.1,2),4,1,9)))))))))),IF(AND(ROUND(R21+R21*0.1,2)&gt;=10,ROUND(R21+R21*0.1,2)&lt;=99.99),IF(ROUND(R21+R21*0.1,2)-LEFT(ROUND(R21+R21*0.1,2),2)&lt;=0.49,LEFT(ROUND(R21+R21*0.1,2),2)+0.49,IF(ROUND(R21+R21*0.1,2)-LEFT(ROUND(R21+R21*0.1,2),2)&gt;0.49,LEFT(ROUND(R21+R21*0.1,2),2)+0.99)),IF(AND(ROUND(R21+R21*0.1,2)&gt;=100,ROUND(R21+R21*0.1,2)&lt;=999.99),REPLACE(ROUND(R21+R21*0.1,2),3,4,9),IF(AND(ROUND(R21+R21*0.1,2)&gt;=1000),REPLACE(ROUND(R21+R21*0.1,2),3,5,99)))))</f>
        <v>18.489999999999998</v>
      </c>
      <c r="U21" s="26" t="str">
        <f>IF(ROUND(S21+S21*0.1,2)&lt;10,IF(ROUND(S21+S21*0.1,2)=1,1.09,IF(ROUND(S21+S21*0.1,2)=2,2.09,IF(ROUND(S21+S21*0.1,2)=3,3.09,IF(ROUND(S21+S21*0.1,2)=4,4.09,IF(ROUND(S21+S21*0.1,2)=5,5.09,IF(ROUND(S21+S21*0.1,2)=6,6.09,IF(ROUND(S21+S21*0.1,2)=7,7.09,IF(ROUND(S21+S21*0.1,2)=8,8.09,IF(ROUND(S21+S21*0.1,2)=9,9.09,REPLACE(ROUND(S21+S21*0.1,2),4,1,9)))))))))),IF(AND(ROUND(S21+S21*0.1,2)&gt;=10,ROUND(S21+S21*0.1,2)&lt;=99.99),IF(ROUND(S21+S21*0.1,2)-LEFT(ROUND(S21+S21*0.1,2),2)&lt;=0.49,LEFT(ROUND(S21+S21*0.1,2),2)+0.49,IF(ROUND(S21+S21*0.1,2)-LEFT(ROUND(S21+S21*0.1,2),2)&gt;0.49,LEFT(ROUND(S21+S21*0.1,2),2)+0.99)),IF(AND(ROUND(S21+S21*0.1,2)&gt;=100,ROUND(S21+S21*0.1,2)&lt;=999.99),REPLACE(ROUND(S21+S21*0.1,2),3,4,9),IF(AND(ROUND(S21+S21*0.1,2)&gt;=1000),REPLACE(ROUND(S21+S21*0.1,2),3,5,99)))))</f>
        <v>3,49</v>
      </c>
      <c r="V21" s="26">
        <f>IF(ROUND(T21+T21*0.1,2)&lt;10,IF(ROUND(T21+T21*0.1,2)=1,1.09,IF(ROUND(T21+T21*0.1,2)=2,2.09,IF(ROUND(T21+T21*0.1,2)=3,3.09,IF(ROUND(T21+T21*0.1,2)=4,4.09,IF(ROUND(T21+T21*0.1,2)=5,5.09,IF(ROUND(T21+T21*0.1,2)=6,6.09,IF(ROUND(T21+T21*0.1,2)=7,7.09,IF(ROUND(T21+T21*0.1,2)=8,8.09,IF(ROUND(T21+T21*0.1,2)=9,9.09,REPLACE(ROUND(T21+T21*0.1,2),4,1,9)))))))))),IF(AND(ROUND(T21+T21*0.1,2)&gt;=10,ROUND(T21+T21*0.1,2)&lt;=99.99),IF(ROUND(T21+T21*0.1,2)-LEFT(ROUND(T21+T21*0.1,2),2)&lt;=0.49,LEFT(ROUND(T21+T21*0.1,2),2)+0.49,IF(ROUND(T21+T21*0.1,2)-LEFT(ROUND(T21+T21*0.1,2),2)&gt;0.49,LEFT(ROUND(T21+T21*0.1,2),2)+0.99)),IF(AND(ROUND(T21+T21*0.1,2)&gt;=100,ROUND(T21+T21*0.1,2)&lt;=999.99),REPLACE(ROUND(T21+T21*0.1,2),3,4,9),IF(AND(ROUND(T21+T21*0.1,2)&gt;=1000),REPLACE(ROUND(T21+T21*0.1,2),3,5,99)))))</f>
        <v>20.49</v>
      </c>
      <c r="W21" s="146">
        <v>1.288</v>
      </c>
      <c r="X21" s="147">
        <v>7.73</v>
      </c>
      <c r="Y21" s="13">
        <f>(AA21/(1+K21)-X21)/(AA21/(1+K21))</f>
        <v>0.23280233527939959</v>
      </c>
      <c r="Z21" s="148">
        <f>AA21/F21</f>
        <v>1.9983333333333333</v>
      </c>
      <c r="AA21" s="148">
        <v>11.99</v>
      </c>
      <c r="AB21" s="91" t="str">
        <f>IF(ROUND(Z21+Z21*0.1,2)&lt;10,IF(ROUND(Z21+Z21*0.1,2)=1,1.09,IF(ROUND(Z21+Z21*0.1,2)=2,2.09,IF(ROUND(Z21+Z21*0.1,2)=3,3.09,IF(ROUND(Z21+Z21*0.1,2)=4,4.09,IF(ROUND(Z21+Z21*0.1,2)=5,5.09,IF(ROUND(Z21+Z21*0.1,2)=6,6.09,IF(ROUND(Z21+Z21*0.1,2)=7,7.09,IF(ROUND(Z21+Z21*0.1,2)=8,8.09,IF(ROUND(Z21+Z21*0.1,2)=9,9.09,REPLACE(ROUND(Z21+Z21*0.1,2),4,1,9)))))))))),IF(AND(ROUND(Z21+Z21*0.1,2)&gt;=10,ROUND(Z21+Z21*0.1,2)&lt;=99.99),IF(ROUND(Z21+Z21*0.1,2)-LEFT(ROUND(Z21+Z21*0.1,2),2)&lt;=0.49,LEFT(ROUND(Z21+Z21*0.1,2),2)+0.49,IF(ROUND(Z21+Z21*0.1,2)-LEFT(ROUND(Z21+Z21*0.1,2),2)&gt;0.49,LEFT(ROUND(Z21+Z21*0.1,2),2)+0.99)),IF(AND(ROUND(Z21+Z21*0.1,2)&gt;=100,ROUND(Z21+Z21*0.1,2)&lt;=999.99),REPLACE(ROUND(Z21+Z21*0.1,2),3,4,9),IF(AND(ROUND(Z21+Z21*0.1,2)&gt;=1000),REPLACE(ROUND(Z21+Z21*0.1,2),3,5,99)))))</f>
        <v>2,29</v>
      </c>
      <c r="AC21" s="91">
        <f>IF(ROUND(AA21+AA21*0.1,2)&lt;10,IF(ROUND(AA21+AA21*0.1,2)=1,1.09,IF(ROUND(AA21+AA21*0.1,2)=2,2.09,IF(ROUND(AA21+AA21*0.1,2)=3,3.09,IF(ROUND(AA21+AA21*0.1,2)=4,4.09,IF(ROUND(AA21+AA21*0.1,2)=5,5.09,IF(ROUND(AA21+AA21*0.1,2)=6,6.09,IF(ROUND(AA21+AA21*0.1,2)=7,7.09,IF(ROUND(AA21+AA21*0.1,2)=8,8.09,IF(ROUND(AA21+AA21*0.1,2)=9,9.09,REPLACE(ROUND(AA21+AA21*0.1,2),4,1,9)))))))))),IF(AND(ROUND(AA21+AA21*0.1,2)&gt;=10,ROUND(AA21+AA21*0.1,2)&lt;=99.99),IF(ROUND(AA21+AA21*0.1,2)-LEFT(ROUND(AA21+AA21*0.1,2),2)&lt;=0.49,LEFT(ROUND(AA21+AA21*0.1,2),2)+0.49,IF(ROUND(AA21+AA21*0.1,2)-LEFT(ROUND(AA21+AA21*0.1,2),2)&gt;0.49,LEFT(ROUND(AA21+AA21*0.1,2),2)+0.99)),IF(AND(ROUND(AA21+AA21*0.1,2)&gt;=100,ROUND(AA21+AA21*0.1,2)&lt;=999.99),REPLACE(ROUND(AA21+AA21*0.1,2),3,4,9),IF(AND(ROUND(AA21+AA21*0.1,2)&gt;=1000),REPLACE(ROUND(AA21+AA21*0.1,2),3,5,99)))))</f>
        <v>13.49</v>
      </c>
      <c r="AD21" s="91" t="str">
        <f>IF(ROUND(AB21+AB21*0.1,2)&lt;10,IF(ROUND(AB21+AB21*0.1,2)=1,1.09,IF(ROUND(AB21+AB21*0.1,2)=2,2.09,IF(ROUND(AB21+AB21*0.1,2)=3,3.09,IF(ROUND(AB21+AB21*0.1,2)=4,4.09,IF(ROUND(AB21+AB21*0.1,2)=5,5.09,IF(ROUND(AB21+AB21*0.1,2)=6,6.09,IF(ROUND(AB21+AB21*0.1,2)=7,7.09,IF(ROUND(AB21+AB21*0.1,2)=8,8.09,IF(ROUND(AB21+AB21*0.1,2)=9,9.09,REPLACE(ROUND(AB21+AB21*0.1,2),4,1,9)))))))))),IF(AND(ROUND(AB21+AB21*0.1,2)&gt;=10,ROUND(AB21+AB21*0.1,2)&lt;=99.99),IF(ROUND(AB21+AB21*0.1,2)-LEFT(ROUND(AB21+AB21*0.1,2),2)&lt;=0.49,LEFT(ROUND(AB21+AB21*0.1,2),2)+0.49,IF(ROUND(AB21+AB21*0.1,2)-LEFT(ROUND(AB21+AB21*0.1,2),2)&gt;0.49,LEFT(ROUND(AB21+AB21*0.1,2),2)+0.99)),IF(AND(ROUND(AB21+AB21*0.1,2)&gt;=100,ROUND(AB21+AB21*0.1,2)&lt;=999.99),REPLACE(ROUND(AB21+AB21*0.1,2),3,4,9),IF(AND(ROUND(AB21+AB21*0.1,2)&gt;=1000),REPLACE(ROUND(AB21+AB21*0.1,2),3,5,99)))))</f>
        <v>2,59</v>
      </c>
      <c r="AE21" s="91">
        <f>IF(ROUND(AC21+AC21*0.1,2)&lt;10,IF(ROUND(AC21+AC21*0.1,2)=1,1.09,IF(ROUND(AC21+AC21*0.1,2)=2,2.09,IF(ROUND(AC21+AC21*0.1,2)=3,3.09,IF(ROUND(AC21+AC21*0.1,2)=4,4.09,IF(ROUND(AC21+AC21*0.1,2)=5,5.09,IF(ROUND(AC21+AC21*0.1,2)=6,6.09,IF(ROUND(AC21+AC21*0.1,2)=7,7.09,IF(ROUND(AC21+AC21*0.1,2)=8,8.09,IF(ROUND(AC21+AC21*0.1,2)=9,9.09,REPLACE(ROUND(AC21+AC21*0.1,2),4,1,9)))))))))),IF(AND(ROUND(AC21+AC21*0.1,2)&gt;=10,ROUND(AC21+AC21*0.1,2)&lt;=99.99),IF(ROUND(AC21+AC21*0.1,2)-LEFT(ROUND(AC21+AC21*0.1,2),2)&lt;=0.49,LEFT(ROUND(AC21+AC21*0.1,2),2)+0.49,IF(ROUND(AC21+AC21*0.1,2)-LEFT(ROUND(AC21+AC21*0.1,2),2)&gt;0.49,LEFT(ROUND(AC21+AC21*0.1,2),2)+0.99)),IF(AND(ROUND(AC21+AC21*0.1,2)&gt;=100,ROUND(AC21+AC21*0.1,2)&lt;=999.99),REPLACE(ROUND(AC21+AC21*0.1,2),3,4,9),IF(AND(ROUND(AC21+AC21*0.1,2)&gt;=1000),REPLACE(ROUND(AC21+AC21*0.1,2),3,5,99)))))</f>
        <v>14.99</v>
      </c>
      <c r="AF21" s="149">
        <f>N21-W21</f>
        <v>0.377</v>
      </c>
      <c r="AG21" s="149">
        <f>O21-X21</f>
        <v>2.2599999999999998</v>
      </c>
      <c r="AH21" s="149">
        <f>Q21-Z21</f>
        <v>0.74999999999999978</v>
      </c>
      <c r="AI21" s="145">
        <f>R21-AA21</f>
        <v>4.4999999999999982</v>
      </c>
      <c r="AJ21" s="93">
        <v>64300101</v>
      </c>
      <c r="AK21" s="93">
        <v>64300001</v>
      </c>
    </row>
    <row r="22" spans="1:42" s="94" customFormat="1" ht="12.75" customHeight="1">
      <c r="A22" s="83">
        <v>23430052</v>
      </c>
      <c r="B22" s="83">
        <v>3150</v>
      </c>
      <c r="C22" s="82">
        <v>4001766001504</v>
      </c>
      <c r="D22" s="113">
        <v>4001766061508</v>
      </c>
      <c r="E22" s="94" t="s">
        <v>143</v>
      </c>
      <c r="F22" s="82">
        <v>6</v>
      </c>
      <c r="G22" s="82">
        <v>60</v>
      </c>
      <c r="H22" s="85"/>
      <c r="I22" s="85" t="s">
        <v>18</v>
      </c>
      <c r="J22" s="86">
        <v>0.19</v>
      </c>
      <c r="K22" s="86">
        <v>0.19</v>
      </c>
      <c r="L22" s="41">
        <v>1183</v>
      </c>
      <c r="M22" s="41"/>
      <c r="N22" s="87">
        <f>O22/F22</f>
        <v>1.4850000000000001</v>
      </c>
      <c r="O22" s="87">
        <v>8.91</v>
      </c>
      <c r="P22" s="13">
        <f>(R22/(1+K22)-O22)/(R22/(1+K22))</f>
        <v>0.24210864903502508</v>
      </c>
      <c r="Q22" s="17">
        <f>R22/F22</f>
        <v>2.3316666666666666</v>
      </c>
      <c r="R22" s="17">
        <v>13.99</v>
      </c>
      <c r="S22" s="26" t="str">
        <f>IF(ROUND(Q22+Q22*0.1,2)&lt;10,IF(ROUND(Q22+Q22*0.1,2)=1,1.09,IF(ROUND(Q22+Q22*0.1,2)=2,2.09,IF(ROUND(Q22+Q22*0.1,2)=3,3.09,IF(ROUND(Q22+Q22*0.1,2)=4,4.09,IF(ROUND(Q22+Q22*0.1,2)=5,5.09,IF(ROUND(Q22+Q22*0.1,2)=6,6.09,IF(ROUND(Q22+Q22*0.1,2)=7,7.09,IF(ROUND(Q22+Q22*0.1,2)=8,8.09,IF(ROUND(Q22+Q22*0.1,2)=9,9.09,REPLACE(ROUND(Q22+Q22*0.1,2),4,1,9)))))))))),IF(AND(ROUND(Q22+Q22*0.1,2)&gt;=10,ROUND(Q22+Q22*0.1,2)&lt;=99.99),IF(ROUND(Q22+Q22*0.1,2)-LEFT(ROUND(Q22+Q22*0.1,2),2)&lt;=0.49,LEFT(ROUND(Q22+Q22*0.1,2),2)+0.49,IF(ROUND(Q22+Q22*0.1,2)-LEFT(ROUND(Q22+Q22*0.1,2),2)&gt;0.49,LEFT(ROUND(Q22+Q22*0.1,2),2)+0.99)),IF(AND(ROUND(Q22+Q22*0.1,2)&gt;=100,ROUND(Q22+Q22*0.1,2)&lt;=999.99),REPLACE(ROUND(Q22+Q22*0.1,2),3,4,9),IF(AND(ROUND(Q22+Q22*0.1,2)&gt;=1000),REPLACE(ROUND(Q22+Q22*0.1,2),3,5,99)))))</f>
        <v>2,59</v>
      </c>
      <c r="T22" s="26">
        <f>IF(ROUND(R22+R22*0.1,2)&lt;10,IF(ROUND(R22+R22*0.1,2)=1,1.09,IF(ROUND(R22+R22*0.1,2)=2,2.09,IF(ROUND(R22+R22*0.1,2)=3,3.09,IF(ROUND(R22+R22*0.1,2)=4,4.09,IF(ROUND(R22+R22*0.1,2)=5,5.09,IF(ROUND(R22+R22*0.1,2)=6,6.09,IF(ROUND(R22+R22*0.1,2)=7,7.09,IF(ROUND(R22+R22*0.1,2)=8,8.09,IF(ROUND(R22+R22*0.1,2)=9,9.09,REPLACE(ROUND(R22+R22*0.1,2),4,1,9)))))))))),IF(AND(ROUND(R22+R22*0.1,2)&gt;=10,ROUND(R22+R22*0.1,2)&lt;=99.99),IF(ROUND(R22+R22*0.1,2)-LEFT(ROUND(R22+R22*0.1,2),2)&lt;=0.49,LEFT(ROUND(R22+R22*0.1,2),2)+0.49,IF(ROUND(R22+R22*0.1,2)-LEFT(ROUND(R22+R22*0.1,2),2)&gt;0.49,LEFT(ROUND(R22+R22*0.1,2),2)+0.99)),IF(AND(ROUND(R22+R22*0.1,2)&gt;=100,ROUND(R22+R22*0.1,2)&lt;=999.99),REPLACE(ROUND(R22+R22*0.1,2),3,4,9),IF(AND(ROUND(R22+R22*0.1,2)&gt;=1000),REPLACE(ROUND(R22+R22*0.1,2),3,5,99)))))</f>
        <v>15.49</v>
      </c>
      <c r="U22" s="26" t="str">
        <f>IF(ROUND(S22+S22*0.1,2)&lt;10,IF(ROUND(S22+S22*0.1,2)=1,1.09,IF(ROUND(S22+S22*0.1,2)=2,2.09,IF(ROUND(S22+S22*0.1,2)=3,3.09,IF(ROUND(S22+S22*0.1,2)=4,4.09,IF(ROUND(S22+S22*0.1,2)=5,5.09,IF(ROUND(S22+S22*0.1,2)=6,6.09,IF(ROUND(S22+S22*0.1,2)=7,7.09,IF(ROUND(S22+S22*0.1,2)=8,8.09,IF(ROUND(S22+S22*0.1,2)=9,9.09,REPLACE(ROUND(S22+S22*0.1,2),4,1,9)))))))))),IF(AND(ROUND(S22+S22*0.1,2)&gt;=10,ROUND(S22+S22*0.1,2)&lt;=99.99),IF(ROUND(S22+S22*0.1,2)-LEFT(ROUND(S22+S22*0.1,2),2)&lt;=0.49,LEFT(ROUND(S22+S22*0.1,2),2)+0.49,IF(ROUND(S22+S22*0.1,2)-LEFT(ROUND(S22+S22*0.1,2),2)&gt;0.49,LEFT(ROUND(S22+S22*0.1,2),2)+0.99)),IF(AND(ROUND(S22+S22*0.1,2)&gt;=100,ROUND(S22+S22*0.1,2)&lt;=999.99),REPLACE(ROUND(S22+S22*0.1,2),3,4,9),IF(AND(ROUND(S22+S22*0.1,2)&gt;=1000),REPLACE(ROUND(S22+S22*0.1,2),3,5,99)))))</f>
        <v>2,89</v>
      </c>
      <c r="V22" s="26">
        <f>IF(ROUND(T22+T22*0.1,2)&lt;10,IF(ROUND(T22+T22*0.1,2)=1,1.09,IF(ROUND(T22+T22*0.1,2)=2,2.09,IF(ROUND(T22+T22*0.1,2)=3,3.09,IF(ROUND(T22+T22*0.1,2)=4,4.09,IF(ROUND(T22+T22*0.1,2)=5,5.09,IF(ROUND(T22+T22*0.1,2)=6,6.09,IF(ROUND(T22+T22*0.1,2)=7,7.09,IF(ROUND(T22+T22*0.1,2)=8,8.09,IF(ROUND(T22+T22*0.1,2)=9,9.09,REPLACE(ROUND(T22+T22*0.1,2),4,1,9)))))))))),IF(AND(ROUND(T22+T22*0.1,2)&gt;=10,ROUND(T22+T22*0.1,2)&lt;=99.99),IF(ROUND(T22+T22*0.1,2)-LEFT(ROUND(T22+T22*0.1,2),2)&lt;=0.49,LEFT(ROUND(T22+T22*0.1,2),2)+0.49,IF(ROUND(T22+T22*0.1,2)-LEFT(ROUND(T22+T22*0.1,2),2)&gt;0.49,LEFT(ROUND(T22+T22*0.1,2),2)+0.99)),IF(AND(ROUND(T22+T22*0.1,2)&gt;=100,ROUND(T22+T22*0.1,2)&lt;=999.99),REPLACE(ROUND(T22+T22*0.1,2),3,4,9),IF(AND(ROUND(T22+T22*0.1,2)&gt;=1000),REPLACE(ROUND(T22+T22*0.1,2),3,5,99)))))</f>
        <v>17.489999999999998</v>
      </c>
      <c r="W22" s="88">
        <v>1.1379999999999999</v>
      </c>
      <c r="X22" s="89">
        <f>W22*6</f>
        <v>6.8279999999999994</v>
      </c>
      <c r="Y22" s="13">
        <f>(AA22/(1+K22)-X22)/(AA22/(1+K22))</f>
        <v>0.28030823737821087</v>
      </c>
      <c r="Z22" s="90">
        <f>AA22/F22</f>
        <v>1.8816666666666666</v>
      </c>
      <c r="AA22" s="90">
        <v>11.29</v>
      </c>
      <c r="AB22" s="91" t="str">
        <f>IF(ROUND(Z22+Z22*0.1,2)&lt;10,IF(ROUND(Z22+Z22*0.1,2)=1,1.09,IF(ROUND(Z22+Z22*0.1,2)=2,2.09,IF(ROUND(Z22+Z22*0.1,2)=3,3.09,IF(ROUND(Z22+Z22*0.1,2)=4,4.09,IF(ROUND(Z22+Z22*0.1,2)=5,5.09,IF(ROUND(Z22+Z22*0.1,2)=6,6.09,IF(ROUND(Z22+Z22*0.1,2)=7,7.09,IF(ROUND(Z22+Z22*0.1,2)=8,8.09,IF(ROUND(Z22+Z22*0.1,2)=9,9.09,REPLACE(ROUND(Z22+Z22*0.1,2),4,1,9)))))))))),IF(AND(ROUND(Z22+Z22*0.1,2)&gt;=10,ROUND(Z22+Z22*0.1,2)&lt;=99.99),IF(ROUND(Z22+Z22*0.1,2)-LEFT(ROUND(Z22+Z22*0.1,2),2)&lt;=0.49,LEFT(ROUND(Z22+Z22*0.1,2),2)+0.49,IF(ROUND(Z22+Z22*0.1,2)-LEFT(ROUND(Z22+Z22*0.1,2),2)&gt;0.49,LEFT(ROUND(Z22+Z22*0.1,2),2)+0.99)),IF(AND(ROUND(Z22+Z22*0.1,2)&gt;=100,ROUND(Z22+Z22*0.1,2)&lt;=999.99),REPLACE(ROUND(Z22+Z22*0.1,2),3,4,9),IF(AND(ROUND(Z22+Z22*0.1,2)&gt;=1000),REPLACE(ROUND(Z22+Z22*0.1,2),3,5,99)))))</f>
        <v>2,09</v>
      </c>
      <c r="AC22" s="91">
        <f>IF(ROUND(AA22+AA22*0.1,2)&lt;10,IF(ROUND(AA22+AA22*0.1,2)=1,1.09,IF(ROUND(AA22+AA22*0.1,2)=2,2.09,IF(ROUND(AA22+AA22*0.1,2)=3,3.09,IF(ROUND(AA22+AA22*0.1,2)=4,4.09,IF(ROUND(AA22+AA22*0.1,2)=5,5.09,IF(ROUND(AA22+AA22*0.1,2)=6,6.09,IF(ROUND(AA22+AA22*0.1,2)=7,7.09,IF(ROUND(AA22+AA22*0.1,2)=8,8.09,IF(ROUND(AA22+AA22*0.1,2)=9,9.09,REPLACE(ROUND(AA22+AA22*0.1,2),4,1,9)))))))))),IF(AND(ROUND(AA22+AA22*0.1,2)&gt;=10,ROUND(AA22+AA22*0.1,2)&lt;=99.99),IF(ROUND(AA22+AA22*0.1,2)-LEFT(ROUND(AA22+AA22*0.1,2),2)&lt;=0.49,LEFT(ROUND(AA22+AA22*0.1,2),2)+0.49,IF(ROUND(AA22+AA22*0.1,2)-LEFT(ROUND(AA22+AA22*0.1,2),2)&gt;0.49,LEFT(ROUND(AA22+AA22*0.1,2),2)+0.99)),IF(AND(ROUND(AA22+AA22*0.1,2)&gt;=100,ROUND(AA22+AA22*0.1,2)&lt;=999.99),REPLACE(ROUND(AA22+AA22*0.1,2),3,4,9),IF(AND(ROUND(AA22+AA22*0.1,2)&gt;=1000),REPLACE(ROUND(AA22+AA22*0.1,2),3,5,99)))))</f>
        <v>12.49</v>
      </c>
      <c r="AD22" s="91" t="str">
        <f>IF(ROUND(AB22+AB22*0.1,2)&lt;10,IF(ROUND(AB22+AB22*0.1,2)=1,1.09,IF(ROUND(AB22+AB22*0.1,2)=2,2.09,IF(ROUND(AB22+AB22*0.1,2)=3,3.09,IF(ROUND(AB22+AB22*0.1,2)=4,4.09,IF(ROUND(AB22+AB22*0.1,2)=5,5.09,IF(ROUND(AB22+AB22*0.1,2)=6,6.09,IF(ROUND(AB22+AB22*0.1,2)=7,7.09,IF(ROUND(AB22+AB22*0.1,2)=8,8.09,IF(ROUND(AB22+AB22*0.1,2)=9,9.09,REPLACE(ROUND(AB22+AB22*0.1,2),4,1,9)))))))))),IF(AND(ROUND(AB22+AB22*0.1,2)&gt;=10,ROUND(AB22+AB22*0.1,2)&lt;=99.99),IF(ROUND(AB22+AB22*0.1,2)-LEFT(ROUND(AB22+AB22*0.1,2),2)&lt;=0.49,LEFT(ROUND(AB22+AB22*0.1,2),2)+0.49,IF(ROUND(AB22+AB22*0.1,2)-LEFT(ROUND(AB22+AB22*0.1,2),2)&gt;0.49,LEFT(ROUND(AB22+AB22*0.1,2),2)+0.99)),IF(AND(ROUND(AB22+AB22*0.1,2)&gt;=100,ROUND(AB22+AB22*0.1,2)&lt;=999.99),REPLACE(ROUND(AB22+AB22*0.1,2),3,4,9),IF(AND(ROUND(AB22+AB22*0.1,2)&gt;=1000),REPLACE(ROUND(AB22+AB22*0.1,2),3,5,99)))))</f>
        <v>2,39</v>
      </c>
      <c r="AE22" s="91">
        <f>IF(ROUND(AC22+AC22*0.1,2)&lt;10,IF(ROUND(AC22+AC22*0.1,2)=1,1.09,IF(ROUND(AC22+AC22*0.1,2)=2,2.09,IF(ROUND(AC22+AC22*0.1,2)=3,3.09,IF(ROUND(AC22+AC22*0.1,2)=4,4.09,IF(ROUND(AC22+AC22*0.1,2)=5,5.09,IF(ROUND(AC22+AC22*0.1,2)=6,6.09,IF(ROUND(AC22+AC22*0.1,2)=7,7.09,IF(ROUND(AC22+AC22*0.1,2)=8,8.09,IF(ROUND(AC22+AC22*0.1,2)=9,9.09,REPLACE(ROUND(AC22+AC22*0.1,2),4,1,9)))))))))),IF(AND(ROUND(AC22+AC22*0.1,2)&gt;=10,ROUND(AC22+AC22*0.1,2)&lt;=99.99),IF(ROUND(AC22+AC22*0.1,2)-LEFT(ROUND(AC22+AC22*0.1,2),2)&lt;=0.49,LEFT(ROUND(AC22+AC22*0.1,2),2)+0.49,IF(ROUND(AC22+AC22*0.1,2)-LEFT(ROUND(AC22+AC22*0.1,2),2)&gt;0.49,LEFT(ROUND(AC22+AC22*0.1,2),2)+0.99)),IF(AND(ROUND(AC22+AC22*0.1,2)&gt;=100,ROUND(AC22+AC22*0.1,2)&lt;=999.99),REPLACE(ROUND(AC22+AC22*0.1,2),3,4,9),IF(AND(ROUND(AC22+AC22*0.1,2)&gt;=1000),REPLACE(ROUND(AC22+AC22*0.1,2),3,5,99)))))</f>
        <v>13.99</v>
      </c>
      <c r="AF22" s="92">
        <f>N22-W22</f>
        <v>0.3470000000000002</v>
      </c>
      <c r="AG22" s="92">
        <f>O22-X22</f>
        <v>2.0820000000000007</v>
      </c>
      <c r="AH22" s="92">
        <f>Q22-Z22</f>
        <v>0.44999999999999996</v>
      </c>
      <c r="AI22" s="17">
        <f>R22-AA22</f>
        <v>2.7000000000000011</v>
      </c>
      <c r="AJ22" s="93">
        <v>64300101</v>
      </c>
      <c r="AK22" s="93">
        <v>64300001</v>
      </c>
    </row>
    <row r="23" spans="1:42" s="94" customFormat="1" ht="12.75" customHeight="1">
      <c r="A23" s="117">
        <v>23430037</v>
      </c>
      <c r="B23" s="83">
        <v>3153</v>
      </c>
      <c r="C23" s="113">
        <v>4001766001535</v>
      </c>
      <c r="D23" s="113">
        <v>4001766061539</v>
      </c>
      <c r="E23" s="94" t="s">
        <v>144</v>
      </c>
      <c r="F23" s="82">
        <v>6</v>
      </c>
      <c r="G23" s="82">
        <v>60</v>
      </c>
      <c r="H23" s="85"/>
      <c r="I23" s="85" t="s">
        <v>18</v>
      </c>
      <c r="J23" s="86">
        <v>0.19</v>
      </c>
      <c r="K23" s="86">
        <v>0.19</v>
      </c>
      <c r="L23" s="41">
        <v>1183</v>
      </c>
      <c r="M23" s="41"/>
      <c r="N23" s="87">
        <f>O23/F23</f>
        <v>1.6849999999999998</v>
      </c>
      <c r="O23" s="87">
        <v>10.11</v>
      </c>
      <c r="P23" s="13">
        <f>(R23/(1+K23)-O23)/(R23/(1+K23))</f>
        <v>0.24759849906191375</v>
      </c>
      <c r="Q23" s="17">
        <f>R23/F23</f>
        <v>2.665</v>
      </c>
      <c r="R23" s="17">
        <v>15.99</v>
      </c>
      <c r="S23" s="26" t="str">
        <f>IF(ROUND(Q23+Q23*0.1,2)&lt;10,IF(ROUND(Q23+Q23*0.1,2)=1,1.09,IF(ROUND(Q23+Q23*0.1,2)=2,2.09,IF(ROUND(Q23+Q23*0.1,2)=3,3.09,IF(ROUND(Q23+Q23*0.1,2)=4,4.09,IF(ROUND(Q23+Q23*0.1,2)=5,5.09,IF(ROUND(Q23+Q23*0.1,2)=6,6.09,IF(ROUND(Q23+Q23*0.1,2)=7,7.09,IF(ROUND(Q23+Q23*0.1,2)=8,8.09,IF(ROUND(Q23+Q23*0.1,2)=9,9.09,REPLACE(ROUND(Q23+Q23*0.1,2),4,1,9)))))))))),IF(AND(ROUND(Q23+Q23*0.1,2)&gt;=10,ROUND(Q23+Q23*0.1,2)&lt;=99.99),IF(ROUND(Q23+Q23*0.1,2)-LEFT(ROUND(Q23+Q23*0.1,2),2)&lt;=0.49,LEFT(ROUND(Q23+Q23*0.1,2),2)+0.49,IF(ROUND(Q23+Q23*0.1,2)-LEFT(ROUND(Q23+Q23*0.1,2),2)&gt;0.49,LEFT(ROUND(Q23+Q23*0.1,2),2)+0.99)),IF(AND(ROUND(Q23+Q23*0.1,2)&gt;=100,ROUND(Q23+Q23*0.1,2)&lt;=999.99),REPLACE(ROUND(Q23+Q23*0.1,2),3,4,9),IF(AND(ROUND(Q23+Q23*0.1,2)&gt;=1000),REPLACE(ROUND(Q23+Q23*0.1,2),3,5,99)))))</f>
        <v>2,99</v>
      </c>
      <c r="T23" s="26">
        <f>IF(ROUND(R23+R23*0.1,2)&lt;10,IF(ROUND(R23+R23*0.1,2)=1,1.09,IF(ROUND(R23+R23*0.1,2)=2,2.09,IF(ROUND(R23+R23*0.1,2)=3,3.09,IF(ROUND(R23+R23*0.1,2)=4,4.09,IF(ROUND(R23+R23*0.1,2)=5,5.09,IF(ROUND(R23+R23*0.1,2)=6,6.09,IF(ROUND(R23+R23*0.1,2)=7,7.09,IF(ROUND(R23+R23*0.1,2)=8,8.09,IF(ROUND(R23+R23*0.1,2)=9,9.09,REPLACE(ROUND(R23+R23*0.1,2),4,1,9)))))))))),IF(AND(ROUND(R23+R23*0.1,2)&gt;=10,ROUND(R23+R23*0.1,2)&lt;=99.99),IF(ROUND(R23+R23*0.1,2)-LEFT(ROUND(R23+R23*0.1,2),2)&lt;=0.49,LEFT(ROUND(R23+R23*0.1,2),2)+0.49,IF(ROUND(R23+R23*0.1,2)-LEFT(ROUND(R23+R23*0.1,2),2)&gt;0.49,LEFT(ROUND(R23+R23*0.1,2),2)+0.99)),IF(AND(ROUND(R23+R23*0.1,2)&gt;=100,ROUND(R23+R23*0.1,2)&lt;=999.99),REPLACE(ROUND(R23+R23*0.1,2),3,4,9),IF(AND(ROUND(R23+R23*0.1,2)&gt;=1000),REPLACE(ROUND(R23+R23*0.1,2),3,5,99)))))</f>
        <v>17.989999999999998</v>
      </c>
      <c r="U23" s="26" t="str">
        <f>IF(ROUND(S23+S23*0.1,2)&lt;10,IF(ROUND(S23+S23*0.1,2)=1,1.09,IF(ROUND(S23+S23*0.1,2)=2,2.09,IF(ROUND(S23+S23*0.1,2)=3,3.09,IF(ROUND(S23+S23*0.1,2)=4,4.09,IF(ROUND(S23+S23*0.1,2)=5,5.09,IF(ROUND(S23+S23*0.1,2)=6,6.09,IF(ROUND(S23+S23*0.1,2)=7,7.09,IF(ROUND(S23+S23*0.1,2)=8,8.09,IF(ROUND(S23+S23*0.1,2)=9,9.09,REPLACE(ROUND(S23+S23*0.1,2),4,1,9)))))))))),IF(AND(ROUND(S23+S23*0.1,2)&gt;=10,ROUND(S23+S23*0.1,2)&lt;=99.99),IF(ROUND(S23+S23*0.1,2)-LEFT(ROUND(S23+S23*0.1,2),2)&lt;=0.49,LEFT(ROUND(S23+S23*0.1,2),2)+0.49,IF(ROUND(S23+S23*0.1,2)-LEFT(ROUND(S23+S23*0.1,2),2)&gt;0.49,LEFT(ROUND(S23+S23*0.1,2),2)+0.99)),IF(AND(ROUND(S23+S23*0.1,2)&gt;=100,ROUND(S23+S23*0.1,2)&lt;=999.99),REPLACE(ROUND(S23+S23*0.1,2),3,4,9),IF(AND(ROUND(S23+S23*0.1,2)&gt;=1000),REPLACE(ROUND(S23+S23*0.1,2),3,5,99)))))</f>
        <v>3,29</v>
      </c>
      <c r="V23" s="26">
        <f>IF(ROUND(T23+T23*0.1,2)&lt;10,IF(ROUND(T23+T23*0.1,2)=1,1.09,IF(ROUND(T23+T23*0.1,2)=2,2.09,IF(ROUND(T23+T23*0.1,2)=3,3.09,IF(ROUND(T23+T23*0.1,2)=4,4.09,IF(ROUND(T23+T23*0.1,2)=5,5.09,IF(ROUND(T23+T23*0.1,2)=6,6.09,IF(ROUND(T23+T23*0.1,2)=7,7.09,IF(ROUND(T23+T23*0.1,2)=8,8.09,IF(ROUND(T23+T23*0.1,2)=9,9.09,REPLACE(ROUND(T23+T23*0.1,2),4,1,9)))))))))),IF(AND(ROUND(T23+T23*0.1,2)&gt;=10,ROUND(T23+T23*0.1,2)&lt;=99.99),IF(ROUND(T23+T23*0.1,2)-LEFT(ROUND(T23+T23*0.1,2),2)&lt;=0.49,LEFT(ROUND(T23+T23*0.1,2),2)+0.49,IF(ROUND(T23+T23*0.1,2)-LEFT(ROUND(T23+T23*0.1,2),2)&gt;0.49,LEFT(ROUND(T23+T23*0.1,2),2)+0.99)),IF(AND(ROUND(T23+T23*0.1,2)&gt;=100,ROUND(T23+T23*0.1,2)&lt;=999.99),REPLACE(ROUND(T23+T23*0.1,2),3,4,9),IF(AND(ROUND(T23+T23*0.1,2)&gt;=1000),REPLACE(ROUND(T23+T23*0.1,2),3,5,99)))))</f>
        <v>19.989999999999998</v>
      </c>
      <c r="W23" s="88">
        <v>1.288</v>
      </c>
      <c r="X23" s="89">
        <f>W23*6</f>
        <v>7.7279999999999998</v>
      </c>
      <c r="Y23" s="13">
        <f>(AA23/(1+K23)-X23)/(AA23/(1+K23))</f>
        <v>0.23300083402835711</v>
      </c>
      <c r="Z23" s="90">
        <f>AA23/F23</f>
        <v>1.9983333333333333</v>
      </c>
      <c r="AA23" s="90">
        <v>11.99</v>
      </c>
      <c r="AB23" s="91" t="str">
        <f>IF(ROUND(Z23+Z23*0.1,2)&lt;10,IF(ROUND(Z23+Z23*0.1,2)=1,1.09,IF(ROUND(Z23+Z23*0.1,2)=2,2.09,IF(ROUND(Z23+Z23*0.1,2)=3,3.09,IF(ROUND(Z23+Z23*0.1,2)=4,4.09,IF(ROUND(Z23+Z23*0.1,2)=5,5.09,IF(ROUND(Z23+Z23*0.1,2)=6,6.09,IF(ROUND(Z23+Z23*0.1,2)=7,7.09,IF(ROUND(Z23+Z23*0.1,2)=8,8.09,IF(ROUND(Z23+Z23*0.1,2)=9,9.09,REPLACE(ROUND(Z23+Z23*0.1,2),4,1,9)))))))))),IF(AND(ROUND(Z23+Z23*0.1,2)&gt;=10,ROUND(Z23+Z23*0.1,2)&lt;=99.99),IF(ROUND(Z23+Z23*0.1,2)-LEFT(ROUND(Z23+Z23*0.1,2),2)&lt;=0.49,LEFT(ROUND(Z23+Z23*0.1,2),2)+0.49,IF(ROUND(Z23+Z23*0.1,2)-LEFT(ROUND(Z23+Z23*0.1,2),2)&gt;0.49,LEFT(ROUND(Z23+Z23*0.1,2),2)+0.99)),IF(AND(ROUND(Z23+Z23*0.1,2)&gt;=100,ROUND(Z23+Z23*0.1,2)&lt;=999.99),REPLACE(ROUND(Z23+Z23*0.1,2),3,4,9),IF(AND(ROUND(Z23+Z23*0.1,2)&gt;=1000),REPLACE(ROUND(Z23+Z23*0.1,2),3,5,99)))))</f>
        <v>2,29</v>
      </c>
      <c r="AC23" s="91">
        <f>IF(ROUND(AA23+AA23*0.1,2)&lt;10,IF(ROUND(AA23+AA23*0.1,2)=1,1.09,IF(ROUND(AA23+AA23*0.1,2)=2,2.09,IF(ROUND(AA23+AA23*0.1,2)=3,3.09,IF(ROUND(AA23+AA23*0.1,2)=4,4.09,IF(ROUND(AA23+AA23*0.1,2)=5,5.09,IF(ROUND(AA23+AA23*0.1,2)=6,6.09,IF(ROUND(AA23+AA23*0.1,2)=7,7.09,IF(ROUND(AA23+AA23*0.1,2)=8,8.09,IF(ROUND(AA23+AA23*0.1,2)=9,9.09,REPLACE(ROUND(AA23+AA23*0.1,2),4,1,9)))))))))),IF(AND(ROUND(AA23+AA23*0.1,2)&gt;=10,ROUND(AA23+AA23*0.1,2)&lt;=99.99),IF(ROUND(AA23+AA23*0.1,2)-LEFT(ROUND(AA23+AA23*0.1,2),2)&lt;=0.49,LEFT(ROUND(AA23+AA23*0.1,2),2)+0.49,IF(ROUND(AA23+AA23*0.1,2)-LEFT(ROUND(AA23+AA23*0.1,2),2)&gt;0.49,LEFT(ROUND(AA23+AA23*0.1,2),2)+0.99)),IF(AND(ROUND(AA23+AA23*0.1,2)&gt;=100,ROUND(AA23+AA23*0.1,2)&lt;=999.99),REPLACE(ROUND(AA23+AA23*0.1,2),3,4,9),IF(AND(ROUND(AA23+AA23*0.1,2)&gt;=1000),REPLACE(ROUND(AA23+AA23*0.1,2),3,5,99)))))</f>
        <v>13.49</v>
      </c>
      <c r="AD23" s="91" t="str">
        <f>IF(ROUND(AB23+AB23*0.1,2)&lt;10,IF(ROUND(AB23+AB23*0.1,2)=1,1.09,IF(ROUND(AB23+AB23*0.1,2)=2,2.09,IF(ROUND(AB23+AB23*0.1,2)=3,3.09,IF(ROUND(AB23+AB23*0.1,2)=4,4.09,IF(ROUND(AB23+AB23*0.1,2)=5,5.09,IF(ROUND(AB23+AB23*0.1,2)=6,6.09,IF(ROUND(AB23+AB23*0.1,2)=7,7.09,IF(ROUND(AB23+AB23*0.1,2)=8,8.09,IF(ROUND(AB23+AB23*0.1,2)=9,9.09,REPLACE(ROUND(AB23+AB23*0.1,2),4,1,9)))))))))),IF(AND(ROUND(AB23+AB23*0.1,2)&gt;=10,ROUND(AB23+AB23*0.1,2)&lt;=99.99),IF(ROUND(AB23+AB23*0.1,2)-LEFT(ROUND(AB23+AB23*0.1,2),2)&lt;=0.49,LEFT(ROUND(AB23+AB23*0.1,2),2)+0.49,IF(ROUND(AB23+AB23*0.1,2)-LEFT(ROUND(AB23+AB23*0.1,2),2)&gt;0.49,LEFT(ROUND(AB23+AB23*0.1,2),2)+0.99)),IF(AND(ROUND(AB23+AB23*0.1,2)&gt;=100,ROUND(AB23+AB23*0.1,2)&lt;=999.99),REPLACE(ROUND(AB23+AB23*0.1,2),3,4,9),IF(AND(ROUND(AB23+AB23*0.1,2)&gt;=1000),REPLACE(ROUND(AB23+AB23*0.1,2),3,5,99)))))</f>
        <v>2,59</v>
      </c>
      <c r="AE23" s="91">
        <f>IF(ROUND(AC23+AC23*0.1,2)&lt;10,IF(ROUND(AC23+AC23*0.1,2)=1,1.09,IF(ROUND(AC23+AC23*0.1,2)=2,2.09,IF(ROUND(AC23+AC23*0.1,2)=3,3.09,IF(ROUND(AC23+AC23*0.1,2)=4,4.09,IF(ROUND(AC23+AC23*0.1,2)=5,5.09,IF(ROUND(AC23+AC23*0.1,2)=6,6.09,IF(ROUND(AC23+AC23*0.1,2)=7,7.09,IF(ROUND(AC23+AC23*0.1,2)=8,8.09,IF(ROUND(AC23+AC23*0.1,2)=9,9.09,REPLACE(ROUND(AC23+AC23*0.1,2),4,1,9)))))))))),IF(AND(ROUND(AC23+AC23*0.1,2)&gt;=10,ROUND(AC23+AC23*0.1,2)&lt;=99.99),IF(ROUND(AC23+AC23*0.1,2)-LEFT(ROUND(AC23+AC23*0.1,2),2)&lt;=0.49,LEFT(ROUND(AC23+AC23*0.1,2),2)+0.49,IF(ROUND(AC23+AC23*0.1,2)-LEFT(ROUND(AC23+AC23*0.1,2),2)&gt;0.49,LEFT(ROUND(AC23+AC23*0.1,2),2)+0.99)),IF(AND(ROUND(AC23+AC23*0.1,2)&gt;=100,ROUND(AC23+AC23*0.1,2)&lt;=999.99),REPLACE(ROUND(AC23+AC23*0.1,2),3,4,9),IF(AND(ROUND(AC23+AC23*0.1,2)&gt;=1000),REPLACE(ROUND(AC23+AC23*0.1,2),3,5,99)))))</f>
        <v>14.99</v>
      </c>
      <c r="AF23" s="92">
        <f>N23-W23</f>
        <v>0.3969999999999998</v>
      </c>
      <c r="AG23" s="92">
        <f>O23-X23</f>
        <v>2.3819999999999997</v>
      </c>
      <c r="AH23" s="92">
        <f>Q23-Z23</f>
        <v>0.66666666666666674</v>
      </c>
      <c r="AI23" s="17">
        <f>R23-AA23</f>
        <v>4</v>
      </c>
      <c r="AJ23" s="93">
        <v>64300101</v>
      </c>
      <c r="AK23" s="93">
        <v>64300001</v>
      </c>
    </row>
    <row r="24" spans="1:42" s="94" customFormat="1" ht="12.75" customHeight="1">
      <c r="A24" s="82">
        <v>23430510</v>
      </c>
      <c r="B24" s="83">
        <v>3154</v>
      </c>
      <c r="C24" s="82">
        <v>4001766031549</v>
      </c>
      <c r="D24" s="113">
        <v>4001766131546</v>
      </c>
      <c r="E24" s="84" t="s">
        <v>145</v>
      </c>
      <c r="F24" s="82">
        <v>6</v>
      </c>
      <c r="G24" s="82">
        <v>60</v>
      </c>
      <c r="H24" s="85"/>
      <c r="I24" s="85" t="s">
        <v>18</v>
      </c>
      <c r="J24" s="86">
        <v>0.19</v>
      </c>
      <c r="K24" s="86">
        <v>0.19</v>
      </c>
      <c r="L24" s="41">
        <v>1183</v>
      </c>
      <c r="M24" s="41"/>
      <c r="N24" s="87">
        <f>O24/F24</f>
        <v>1.4349999999999998</v>
      </c>
      <c r="O24" s="87">
        <v>8.61</v>
      </c>
      <c r="P24" s="13">
        <f>(R24/(1+K24)-O24)/(R24/(1+K24))</f>
        <v>0.26762687634024312</v>
      </c>
      <c r="Q24" s="17">
        <f>R24/F24</f>
        <v>2.3316666666666666</v>
      </c>
      <c r="R24" s="17">
        <v>13.99</v>
      </c>
      <c r="S24" s="26" t="str">
        <f>IF(ROUND(Q24+Q24*0.1,2)&lt;10,IF(ROUND(Q24+Q24*0.1,2)=1,1.09,IF(ROUND(Q24+Q24*0.1,2)=2,2.09,IF(ROUND(Q24+Q24*0.1,2)=3,3.09,IF(ROUND(Q24+Q24*0.1,2)=4,4.09,IF(ROUND(Q24+Q24*0.1,2)=5,5.09,IF(ROUND(Q24+Q24*0.1,2)=6,6.09,IF(ROUND(Q24+Q24*0.1,2)=7,7.09,IF(ROUND(Q24+Q24*0.1,2)=8,8.09,IF(ROUND(Q24+Q24*0.1,2)=9,9.09,REPLACE(ROUND(Q24+Q24*0.1,2),4,1,9)))))))))),IF(AND(ROUND(Q24+Q24*0.1,2)&gt;=10,ROUND(Q24+Q24*0.1,2)&lt;=99.99),IF(ROUND(Q24+Q24*0.1,2)-LEFT(ROUND(Q24+Q24*0.1,2),2)&lt;=0.49,LEFT(ROUND(Q24+Q24*0.1,2),2)+0.49,IF(ROUND(Q24+Q24*0.1,2)-LEFT(ROUND(Q24+Q24*0.1,2),2)&gt;0.49,LEFT(ROUND(Q24+Q24*0.1,2),2)+0.99)),IF(AND(ROUND(Q24+Q24*0.1,2)&gt;=100,ROUND(Q24+Q24*0.1,2)&lt;=999.99),REPLACE(ROUND(Q24+Q24*0.1,2),3,4,9),IF(AND(ROUND(Q24+Q24*0.1,2)&gt;=1000),REPLACE(ROUND(Q24+Q24*0.1,2),3,5,99)))))</f>
        <v>2,59</v>
      </c>
      <c r="T24" s="26">
        <f>IF(ROUND(R24+R24*0.1,2)&lt;10,IF(ROUND(R24+R24*0.1,2)=1,1.09,IF(ROUND(R24+R24*0.1,2)=2,2.09,IF(ROUND(R24+R24*0.1,2)=3,3.09,IF(ROUND(R24+R24*0.1,2)=4,4.09,IF(ROUND(R24+R24*0.1,2)=5,5.09,IF(ROUND(R24+R24*0.1,2)=6,6.09,IF(ROUND(R24+R24*0.1,2)=7,7.09,IF(ROUND(R24+R24*0.1,2)=8,8.09,IF(ROUND(R24+R24*0.1,2)=9,9.09,REPLACE(ROUND(R24+R24*0.1,2),4,1,9)))))))))),IF(AND(ROUND(R24+R24*0.1,2)&gt;=10,ROUND(R24+R24*0.1,2)&lt;=99.99),IF(ROUND(R24+R24*0.1,2)-LEFT(ROUND(R24+R24*0.1,2),2)&lt;=0.49,LEFT(ROUND(R24+R24*0.1,2),2)+0.49,IF(ROUND(R24+R24*0.1,2)-LEFT(ROUND(R24+R24*0.1,2),2)&gt;0.49,LEFT(ROUND(R24+R24*0.1,2),2)+0.99)),IF(AND(ROUND(R24+R24*0.1,2)&gt;=100,ROUND(R24+R24*0.1,2)&lt;=999.99),REPLACE(ROUND(R24+R24*0.1,2),3,4,9),IF(AND(ROUND(R24+R24*0.1,2)&gt;=1000),REPLACE(ROUND(R24+R24*0.1,2),3,5,99)))))</f>
        <v>15.49</v>
      </c>
      <c r="U24" s="26" t="str">
        <f>IF(ROUND(S24+S24*0.1,2)&lt;10,IF(ROUND(S24+S24*0.1,2)=1,1.09,IF(ROUND(S24+S24*0.1,2)=2,2.09,IF(ROUND(S24+S24*0.1,2)=3,3.09,IF(ROUND(S24+S24*0.1,2)=4,4.09,IF(ROUND(S24+S24*0.1,2)=5,5.09,IF(ROUND(S24+S24*0.1,2)=6,6.09,IF(ROUND(S24+S24*0.1,2)=7,7.09,IF(ROUND(S24+S24*0.1,2)=8,8.09,IF(ROUND(S24+S24*0.1,2)=9,9.09,REPLACE(ROUND(S24+S24*0.1,2),4,1,9)))))))))),IF(AND(ROUND(S24+S24*0.1,2)&gt;=10,ROUND(S24+S24*0.1,2)&lt;=99.99),IF(ROUND(S24+S24*0.1,2)-LEFT(ROUND(S24+S24*0.1,2),2)&lt;=0.49,LEFT(ROUND(S24+S24*0.1,2),2)+0.49,IF(ROUND(S24+S24*0.1,2)-LEFT(ROUND(S24+S24*0.1,2),2)&gt;0.49,LEFT(ROUND(S24+S24*0.1,2),2)+0.99)),IF(AND(ROUND(S24+S24*0.1,2)&gt;=100,ROUND(S24+S24*0.1,2)&lt;=999.99),REPLACE(ROUND(S24+S24*0.1,2),3,4,9),IF(AND(ROUND(S24+S24*0.1,2)&gt;=1000),REPLACE(ROUND(S24+S24*0.1,2),3,5,99)))))</f>
        <v>2,89</v>
      </c>
      <c r="V24" s="26">
        <f>IF(ROUND(T24+T24*0.1,2)&lt;10,IF(ROUND(T24+T24*0.1,2)=1,1.09,IF(ROUND(T24+T24*0.1,2)=2,2.09,IF(ROUND(T24+T24*0.1,2)=3,3.09,IF(ROUND(T24+T24*0.1,2)=4,4.09,IF(ROUND(T24+T24*0.1,2)=5,5.09,IF(ROUND(T24+T24*0.1,2)=6,6.09,IF(ROUND(T24+T24*0.1,2)=7,7.09,IF(ROUND(T24+T24*0.1,2)=8,8.09,IF(ROUND(T24+T24*0.1,2)=9,9.09,REPLACE(ROUND(T24+T24*0.1,2),4,1,9)))))))))),IF(AND(ROUND(T24+T24*0.1,2)&gt;=10,ROUND(T24+T24*0.1,2)&lt;=99.99),IF(ROUND(T24+T24*0.1,2)-LEFT(ROUND(T24+T24*0.1,2),2)&lt;=0.49,LEFT(ROUND(T24+T24*0.1,2),2)+0.49,IF(ROUND(T24+T24*0.1,2)-LEFT(ROUND(T24+T24*0.1,2),2)&gt;0.49,LEFT(ROUND(T24+T24*0.1,2),2)+0.99)),IF(AND(ROUND(T24+T24*0.1,2)&gt;=100,ROUND(T24+T24*0.1,2)&lt;=999.99),REPLACE(ROUND(T24+T24*0.1,2),3,4,9),IF(AND(ROUND(T24+T24*0.1,2)&gt;=1000),REPLACE(ROUND(T24+T24*0.1,2),3,5,99)))))</f>
        <v>17.489999999999998</v>
      </c>
      <c r="W24" s="88">
        <v>1.038</v>
      </c>
      <c r="X24" s="89">
        <f>W24*6</f>
        <v>6.2279999999999998</v>
      </c>
      <c r="Y24" s="13">
        <f>(AA24/(1+K24)-X24)/(AA24/(1+K24))</f>
        <v>0.27975510204081633</v>
      </c>
      <c r="Z24" s="90">
        <f>AA24/F24</f>
        <v>1.7149999999999999</v>
      </c>
      <c r="AA24" s="90">
        <v>10.29</v>
      </c>
      <c r="AB24" s="91" t="str">
        <f>IF(ROUND(Z24+Z24*0.1,2)&lt;10,IF(ROUND(Z24+Z24*0.1,2)=1,1.09,IF(ROUND(Z24+Z24*0.1,2)=2,2.09,IF(ROUND(Z24+Z24*0.1,2)=3,3.09,IF(ROUND(Z24+Z24*0.1,2)=4,4.09,IF(ROUND(Z24+Z24*0.1,2)=5,5.09,IF(ROUND(Z24+Z24*0.1,2)=6,6.09,IF(ROUND(Z24+Z24*0.1,2)=7,7.09,IF(ROUND(Z24+Z24*0.1,2)=8,8.09,IF(ROUND(Z24+Z24*0.1,2)=9,9.09,REPLACE(ROUND(Z24+Z24*0.1,2),4,1,9)))))))))),IF(AND(ROUND(Z24+Z24*0.1,2)&gt;=10,ROUND(Z24+Z24*0.1,2)&lt;=99.99),IF(ROUND(Z24+Z24*0.1,2)-LEFT(ROUND(Z24+Z24*0.1,2),2)&lt;=0.49,LEFT(ROUND(Z24+Z24*0.1,2),2)+0.49,IF(ROUND(Z24+Z24*0.1,2)-LEFT(ROUND(Z24+Z24*0.1,2),2)&gt;0.49,LEFT(ROUND(Z24+Z24*0.1,2),2)+0.99)),IF(AND(ROUND(Z24+Z24*0.1,2)&gt;=100,ROUND(Z24+Z24*0.1,2)&lt;=999.99),REPLACE(ROUND(Z24+Z24*0.1,2),3,4,9),IF(AND(ROUND(Z24+Z24*0.1,2)&gt;=1000),REPLACE(ROUND(Z24+Z24*0.1,2),3,5,99)))))</f>
        <v>1,89</v>
      </c>
      <c r="AC24" s="91">
        <f>IF(ROUND(AA24+AA24*0.1,2)&lt;10,IF(ROUND(AA24+AA24*0.1,2)=1,1.09,IF(ROUND(AA24+AA24*0.1,2)=2,2.09,IF(ROUND(AA24+AA24*0.1,2)=3,3.09,IF(ROUND(AA24+AA24*0.1,2)=4,4.09,IF(ROUND(AA24+AA24*0.1,2)=5,5.09,IF(ROUND(AA24+AA24*0.1,2)=6,6.09,IF(ROUND(AA24+AA24*0.1,2)=7,7.09,IF(ROUND(AA24+AA24*0.1,2)=8,8.09,IF(ROUND(AA24+AA24*0.1,2)=9,9.09,REPLACE(ROUND(AA24+AA24*0.1,2),4,1,9)))))))))),IF(AND(ROUND(AA24+AA24*0.1,2)&gt;=10,ROUND(AA24+AA24*0.1,2)&lt;=99.99),IF(ROUND(AA24+AA24*0.1,2)-LEFT(ROUND(AA24+AA24*0.1,2),2)&lt;=0.49,LEFT(ROUND(AA24+AA24*0.1,2),2)+0.49,IF(ROUND(AA24+AA24*0.1,2)-LEFT(ROUND(AA24+AA24*0.1,2),2)&gt;0.49,LEFT(ROUND(AA24+AA24*0.1,2),2)+0.99)),IF(AND(ROUND(AA24+AA24*0.1,2)&gt;=100,ROUND(AA24+AA24*0.1,2)&lt;=999.99),REPLACE(ROUND(AA24+AA24*0.1,2),3,4,9),IF(AND(ROUND(AA24+AA24*0.1,2)&gt;=1000),REPLACE(ROUND(AA24+AA24*0.1,2),3,5,99)))))</f>
        <v>11.49</v>
      </c>
      <c r="AD24" s="91" t="str">
        <f>IF(ROUND(AB24+AB24*0.1,2)&lt;10,IF(ROUND(AB24+AB24*0.1,2)=1,1.09,IF(ROUND(AB24+AB24*0.1,2)=2,2.09,IF(ROUND(AB24+AB24*0.1,2)=3,3.09,IF(ROUND(AB24+AB24*0.1,2)=4,4.09,IF(ROUND(AB24+AB24*0.1,2)=5,5.09,IF(ROUND(AB24+AB24*0.1,2)=6,6.09,IF(ROUND(AB24+AB24*0.1,2)=7,7.09,IF(ROUND(AB24+AB24*0.1,2)=8,8.09,IF(ROUND(AB24+AB24*0.1,2)=9,9.09,REPLACE(ROUND(AB24+AB24*0.1,2),4,1,9)))))))))),IF(AND(ROUND(AB24+AB24*0.1,2)&gt;=10,ROUND(AB24+AB24*0.1,2)&lt;=99.99),IF(ROUND(AB24+AB24*0.1,2)-LEFT(ROUND(AB24+AB24*0.1,2),2)&lt;=0.49,LEFT(ROUND(AB24+AB24*0.1,2),2)+0.49,IF(ROUND(AB24+AB24*0.1,2)-LEFT(ROUND(AB24+AB24*0.1,2),2)&gt;0.49,LEFT(ROUND(AB24+AB24*0.1,2),2)+0.99)),IF(AND(ROUND(AB24+AB24*0.1,2)&gt;=100,ROUND(AB24+AB24*0.1,2)&lt;=999.99),REPLACE(ROUND(AB24+AB24*0.1,2),3,4,9),IF(AND(ROUND(AB24+AB24*0.1,2)&gt;=1000),REPLACE(ROUND(AB24+AB24*0.1,2),3,5,99)))))</f>
        <v>2,09</v>
      </c>
      <c r="AE24" s="91">
        <f>IF(ROUND(AC24+AC24*0.1,2)&lt;10,IF(ROUND(AC24+AC24*0.1,2)=1,1.09,IF(ROUND(AC24+AC24*0.1,2)=2,2.09,IF(ROUND(AC24+AC24*0.1,2)=3,3.09,IF(ROUND(AC24+AC24*0.1,2)=4,4.09,IF(ROUND(AC24+AC24*0.1,2)=5,5.09,IF(ROUND(AC24+AC24*0.1,2)=6,6.09,IF(ROUND(AC24+AC24*0.1,2)=7,7.09,IF(ROUND(AC24+AC24*0.1,2)=8,8.09,IF(ROUND(AC24+AC24*0.1,2)=9,9.09,REPLACE(ROUND(AC24+AC24*0.1,2),4,1,9)))))))))),IF(AND(ROUND(AC24+AC24*0.1,2)&gt;=10,ROUND(AC24+AC24*0.1,2)&lt;=99.99),IF(ROUND(AC24+AC24*0.1,2)-LEFT(ROUND(AC24+AC24*0.1,2),2)&lt;=0.49,LEFT(ROUND(AC24+AC24*0.1,2),2)+0.49,IF(ROUND(AC24+AC24*0.1,2)-LEFT(ROUND(AC24+AC24*0.1,2),2)&gt;0.49,LEFT(ROUND(AC24+AC24*0.1,2),2)+0.99)),IF(AND(ROUND(AC24+AC24*0.1,2)&gt;=100,ROUND(AC24+AC24*0.1,2)&lt;=999.99),REPLACE(ROUND(AC24+AC24*0.1,2),3,4,9),IF(AND(ROUND(AC24+AC24*0.1,2)&gt;=1000),REPLACE(ROUND(AC24+AC24*0.1,2),3,5,99)))))</f>
        <v>12.99</v>
      </c>
      <c r="AF24" s="92">
        <f>N24-W24</f>
        <v>0.3969999999999998</v>
      </c>
      <c r="AG24" s="92">
        <f>O24-X24</f>
        <v>2.3819999999999997</v>
      </c>
      <c r="AH24" s="92">
        <f>Q24-Z24</f>
        <v>0.6166666666666667</v>
      </c>
      <c r="AI24" s="17">
        <f>R24-AA24</f>
        <v>3.7000000000000011</v>
      </c>
      <c r="AJ24" s="93">
        <v>64300101</v>
      </c>
      <c r="AK24" s="93">
        <v>64300001</v>
      </c>
    </row>
    <row r="25" spans="1:42" s="94" customFormat="1" ht="12.75" customHeight="1">
      <c r="A25" s="82">
        <v>23430511</v>
      </c>
      <c r="B25" s="83">
        <v>3155</v>
      </c>
      <c r="C25" s="82">
        <v>4001766031556</v>
      </c>
      <c r="D25" s="113">
        <v>4001766131553</v>
      </c>
      <c r="E25" s="84" t="s">
        <v>146</v>
      </c>
      <c r="F25" s="82">
        <v>6</v>
      </c>
      <c r="G25" s="82">
        <v>60</v>
      </c>
      <c r="H25" s="85"/>
      <c r="I25" s="85" t="s">
        <v>18</v>
      </c>
      <c r="J25" s="86">
        <v>0.19</v>
      </c>
      <c r="K25" s="86">
        <v>0.19</v>
      </c>
      <c r="L25" s="41">
        <v>1183</v>
      </c>
      <c r="M25" s="41"/>
      <c r="N25" s="87">
        <f>O25/F25</f>
        <v>1.4850000000000001</v>
      </c>
      <c r="O25" s="87">
        <v>8.91</v>
      </c>
      <c r="P25" s="13">
        <f>(R25/(1+K25)-O25)/(R25/(1+K25))</f>
        <v>0.24210864903502508</v>
      </c>
      <c r="Q25" s="17">
        <f>R25/F25</f>
        <v>2.3316666666666666</v>
      </c>
      <c r="R25" s="17">
        <v>13.99</v>
      </c>
      <c r="S25" s="26" t="str">
        <f>IF(ROUND(Q25+Q25*0.1,2)&lt;10,IF(ROUND(Q25+Q25*0.1,2)=1,1.09,IF(ROUND(Q25+Q25*0.1,2)=2,2.09,IF(ROUND(Q25+Q25*0.1,2)=3,3.09,IF(ROUND(Q25+Q25*0.1,2)=4,4.09,IF(ROUND(Q25+Q25*0.1,2)=5,5.09,IF(ROUND(Q25+Q25*0.1,2)=6,6.09,IF(ROUND(Q25+Q25*0.1,2)=7,7.09,IF(ROUND(Q25+Q25*0.1,2)=8,8.09,IF(ROUND(Q25+Q25*0.1,2)=9,9.09,REPLACE(ROUND(Q25+Q25*0.1,2),4,1,9)))))))))),IF(AND(ROUND(Q25+Q25*0.1,2)&gt;=10,ROUND(Q25+Q25*0.1,2)&lt;=99.99),IF(ROUND(Q25+Q25*0.1,2)-LEFT(ROUND(Q25+Q25*0.1,2),2)&lt;=0.49,LEFT(ROUND(Q25+Q25*0.1,2),2)+0.49,IF(ROUND(Q25+Q25*0.1,2)-LEFT(ROUND(Q25+Q25*0.1,2),2)&gt;0.49,LEFT(ROUND(Q25+Q25*0.1,2),2)+0.99)),IF(AND(ROUND(Q25+Q25*0.1,2)&gt;=100,ROUND(Q25+Q25*0.1,2)&lt;=999.99),REPLACE(ROUND(Q25+Q25*0.1,2),3,4,9),IF(AND(ROUND(Q25+Q25*0.1,2)&gt;=1000),REPLACE(ROUND(Q25+Q25*0.1,2),3,5,99)))))</f>
        <v>2,59</v>
      </c>
      <c r="T25" s="26">
        <f>IF(ROUND(R25+R25*0.1,2)&lt;10,IF(ROUND(R25+R25*0.1,2)=1,1.09,IF(ROUND(R25+R25*0.1,2)=2,2.09,IF(ROUND(R25+R25*0.1,2)=3,3.09,IF(ROUND(R25+R25*0.1,2)=4,4.09,IF(ROUND(R25+R25*0.1,2)=5,5.09,IF(ROUND(R25+R25*0.1,2)=6,6.09,IF(ROUND(R25+R25*0.1,2)=7,7.09,IF(ROUND(R25+R25*0.1,2)=8,8.09,IF(ROUND(R25+R25*0.1,2)=9,9.09,REPLACE(ROUND(R25+R25*0.1,2),4,1,9)))))))))),IF(AND(ROUND(R25+R25*0.1,2)&gt;=10,ROUND(R25+R25*0.1,2)&lt;=99.99),IF(ROUND(R25+R25*0.1,2)-LEFT(ROUND(R25+R25*0.1,2),2)&lt;=0.49,LEFT(ROUND(R25+R25*0.1,2),2)+0.49,IF(ROUND(R25+R25*0.1,2)-LEFT(ROUND(R25+R25*0.1,2),2)&gt;0.49,LEFT(ROUND(R25+R25*0.1,2),2)+0.99)),IF(AND(ROUND(R25+R25*0.1,2)&gt;=100,ROUND(R25+R25*0.1,2)&lt;=999.99),REPLACE(ROUND(R25+R25*0.1,2),3,4,9),IF(AND(ROUND(R25+R25*0.1,2)&gt;=1000),REPLACE(ROUND(R25+R25*0.1,2),3,5,99)))))</f>
        <v>15.49</v>
      </c>
      <c r="U25" s="26" t="str">
        <f>IF(ROUND(S25+S25*0.1,2)&lt;10,IF(ROUND(S25+S25*0.1,2)=1,1.09,IF(ROUND(S25+S25*0.1,2)=2,2.09,IF(ROUND(S25+S25*0.1,2)=3,3.09,IF(ROUND(S25+S25*0.1,2)=4,4.09,IF(ROUND(S25+S25*0.1,2)=5,5.09,IF(ROUND(S25+S25*0.1,2)=6,6.09,IF(ROUND(S25+S25*0.1,2)=7,7.09,IF(ROUND(S25+S25*0.1,2)=8,8.09,IF(ROUND(S25+S25*0.1,2)=9,9.09,REPLACE(ROUND(S25+S25*0.1,2),4,1,9)))))))))),IF(AND(ROUND(S25+S25*0.1,2)&gt;=10,ROUND(S25+S25*0.1,2)&lt;=99.99),IF(ROUND(S25+S25*0.1,2)-LEFT(ROUND(S25+S25*0.1,2),2)&lt;=0.49,LEFT(ROUND(S25+S25*0.1,2),2)+0.49,IF(ROUND(S25+S25*0.1,2)-LEFT(ROUND(S25+S25*0.1,2),2)&gt;0.49,LEFT(ROUND(S25+S25*0.1,2),2)+0.99)),IF(AND(ROUND(S25+S25*0.1,2)&gt;=100,ROUND(S25+S25*0.1,2)&lt;=999.99),REPLACE(ROUND(S25+S25*0.1,2),3,4,9),IF(AND(ROUND(S25+S25*0.1,2)&gt;=1000),REPLACE(ROUND(S25+S25*0.1,2),3,5,99)))))</f>
        <v>2,89</v>
      </c>
      <c r="V25" s="26">
        <f>IF(ROUND(T25+T25*0.1,2)&lt;10,IF(ROUND(T25+T25*0.1,2)=1,1.09,IF(ROUND(T25+T25*0.1,2)=2,2.09,IF(ROUND(T25+T25*0.1,2)=3,3.09,IF(ROUND(T25+T25*0.1,2)=4,4.09,IF(ROUND(T25+T25*0.1,2)=5,5.09,IF(ROUND(T25+T25*0.1,2)=6,6.09,IF(ROUND(T25+T25*0.1,2)=7,7.09,IF(ROUND(T25+T25*0.1,2)=8,8.09,IF(ROUND(T25+T25*0.1,2)=9,9.09,REPLACE(ROUND(T25+T25*0.1,2),4,1,9)))))))))),IF(AND(ROUND(T25+T25*0.1,2)&gt;=10,ROUND(T25+T25*0.1,2)&lt;=99.99),IF(ROUND(T25+T25*0.1,2)-LEFT(ROUND(T25+T25*0.1,2),2)&lt;=0.49,LEFT(ROUND(T25+T25*0.1,2),2)+0.49,IF(ROUND(T25+T25*0.1,2)-LEFT(ROUND(T25+T25*0.1,2),2)&gt;0.49,LEFT(ROUND(T25+T25*0.1,2),2)+0.99)),IF(AND(ROUND(T25+T25*0.1,2)&gt;=100,ROUND(T25+T25*0.1,2)&lt;=999.99),REPLACE(ROUND(T25+T25*0.1,2),3,4,9),IF(AND(ROUND(T25+T25*0.1,2)&gt;=1000),REPLACE(ROUND(T25+T25*0.1,2),3,5,99)))))</f>
        <v>17.489999999999998</v>
      </c>
      <c r="W25" s="146">
        <v>1.08</v>
      </c>
      <c r="X25" s="147">
        <v>6.5</v>
      </c>
      <c r="Y25" s="13">
        <f>(AA25/(1+K25)-X25)/(AA25/(1+K25))</f>
        <v>0.24829931972789127</v>
      </c>
      <c r="Z25" s="90">
        <f>AA25/F25</f>
        <v>1.7150000000000001</v>
      </c>
      <c r="AA25" s="90">
        <v>10.290000000000001</v>
      </c>
      <c r="AB25" s="91" t="str">
        <f>IF(ROUND(Z25+Z25*0.1,2)&lt;10,IF(ROUND(Z25+Z25*0.1,2)=1,1.09,IF(ROUND(Z25+Z25*0.1,2)=2,2.09,IF(ROUND(Z25+Z25*0.1,2)=3,3.09,IF(ROUND(Z25+Z25*0.1,2)=4,4.09,IF(ROUND(Z25+Z25*0.1,2)=5,5.09,IF(ROUND(Z25+Z25*0.1,2)=6,6.09,IF(ROUND(Z25+Z25*0.1,2)=7,7.09,IF(ROUND(Z25+Z25*0.1,2)=8,8.09,IF(ROUND(Z25+Z25*0.1,2)=9,9.09,REPLACE(ROUND(Z25+Z25*0.1,2),4,1,9)))))))))),IF(AND(ROUND(Z25+Z25*0.1,2)&gt;=10,ROUND(Z25+Z25*0.1,2)&lt;=99.99),IF(ROUND(Z25+Z25*0.1,2)-LEFT(ROUND(Z25+Z25*0.1,2),2)&lt;=0.49,LEFT(ROUND(Z25+Z25*0.1,2),2)+0.49,IF(ROUND(Z25+Z25*0.1,2)-LEFT(ROUND(Z25+Z25*0.1,2),2)&gt;0.49,LEFT(ROUND(Z25+Z25*0.1,2),2)+0.99)),IF(AND(ROUND(Z25+Z25*0.1,2)&gt;=100,ROUND(Z25+Z25*0.1,2)&lt;=999.99),REPLACE(ROUND(Z25+Z25*0.1,2),3,4,9),IF(AND(ROUND(Z25+Z25*0.1,2)&gt;=1000),REPLACE(ROUND(Z25+Z25*0.1,2),3,5,99)))))</f>
        <v>1,89</v>
      </c>
      <c r="AC25" s="91">
        <f>IF(ROUND(AA25+AA25*0.1,2)&lt;10,IF(ROUND(AA25+AA25*0.1,2)=1,1.09,IF(ROUND(AA25+AA25*0.1,2)=2,2.09,IF(ROUND(AA25+AA25*0.1,2)=3,3.09,IF(ROUND(AA25+AA25*0.1,2)=4,4.09,IF(ROUND(AA25+AA25*0.1,2)=5,5.09,IF(ROUND(AA25+AA25*0.1,2)=6,6.09,IF(ROUND(AA25+AA25*0.1,2)=7,7.09,IF(ROUND(AA25+AA25*0.1,2)=8,8.09,IF(ROUND(AA25+AA25*0.1,2)=9,9.09,REPLACE(ROUND(AA25+AA25*0.1,2),4,1,9)))))))))),IF(AND(ROUND(AA25+AA25*0.1,2)&gt;=10,ROUND(AA25+AA25*0.1,2)&lt;=99.99),IF(ROUND(AA25+AA25*0.1,2)-LEFT(ROUND(AA25+AA25*0.1,2),2)&lt;=0.49,LEFT(ROUND(AA25+AA25*0.1,2),2)+0.49,IF(ROUND(AA25+AA25*0.1,2)-LEFT(ROUND(AA25+AA25*0.1,2),2)&gt;0.49,LEFT(ROUND(AA25+AA25*0.1,2),2)+0.99)),IF(AND(ROUND(AA25+AA25*0.1,2)&gt;=100,ROUND(AA25+AA25*0.1,2)&lt;=999.99),REPLACE(ROUND(AA25+AA25*0.1,2),3,4,9),IF(AND(ROUND(AA25+AA25*0.1,2)&gt;=1000),REPLACE(ROUND(AA25+AA25*0.1,2),3,5,99)))))</f>
        <v>11.49</v>
      </c>
      <c r="AD25" s="91" t="str">
        <f>IF(ROUND(AB25+AB25*0.1,2)&lt;10,IF(ROUND(AB25+AB25*0.1,2)=1,1.09,IF(ROUND(AB25+AB25*0.1,2)=2,2.09,IF(ROUND(AB25+AB25*0.1,2)=3,3.09,IF(ROUND(AB25+AB25*0.1,2)=4,4.09,IF(ROUND(AB25+AB25*0.1,2)=5,5.09,IF(ROUND(AB25+AB25*0.1,2)=6,6.09,IF(ROUND(AB25+AB25*0.1,2)=7,7.09,IF(ROUND(AB25+AB25*0.1,2)=8,8.09,IF(ROUND(AB25+AB25*0.1,2)=9,9.09,REPLACE(ROUND(AB25+AB25*0.1,2),4,1,9)))))))))),IF(AND(ROUND(AB25+AB25*0.1,2)&gt;=10,ROUND(AB25+AB25*0.1,2)&lt;=99.99),IF(ROUND(AB25+AB25*0.1,2)-LEFT(ROUND(AB25+AB25*0.1,2),2)&lt;=0.49,LEFT(ROUND(AB25+AB25*0.1,2),2)+0.49,IF(ROUND(AB25+AB25*0.1,2)-LEFT(ROUND(AB25+AB25*0.1,2),2)&gt;0.49,LEFT(ROUND(AB25+AB25*0.1,2),2)+0.99)),IF(AND(ROUND(AB25+AB25*0.1,2)&gt;=100,ROUND(AB25+AB25*0.1,2)&lt;=999.99),REPLACE(ROUND(AB25+AB25*0.1,2),3,4,9),IF(AND(ROUND(AB25+AB25*0.1,2)&gt;=1000),REPLACE(ROUND(AB25+AB25*0.1,2),3,5,99)))))</f>
        <v>2,09</v>
      </c>
      <c r="AE25" s="91">
        <f>IF(ROUND(AC25+AC25*0.1,2)&lt;10,IF(ROUND(AC25+AC25*0.1,2)=1,1.09,IF(ROUND(AC25+AC25*0.1,2)=2,2.09,IF(ROUND(AC25+AC25*0.1,2)=3,3.09,IF(ROUND(AC25+AC25*0.1,2)=4,4.09,IF(ROUND(AC25+AC25*0.1,2)=5,5.09,IF(ROUND(AC25+AC25*0.1,2)=6,6.09,IF(ROUND(AC25+AC25*0.1,2)=7,7.09,IF(ROUND(AC25+AC25*0.1,2)=8,8.09,IF(ROUND(AC25+AC25*0.1,2)=9,9.09,REPLACE(ROUND(AC25+AC25*0.1,2),4,1,9)))))))))),IF(AND(ROUND(AC25+AC25*0.1,2)&gt;=10,ROUND(AC25+AC25*0.1,2)&lt;=99.99),IF(ROUND(AC25+AC25*0.1,2)-LEFT(ROUND(AC25+AC25*0.1,2),2)&lt;=0.49,LEFT(ROUND(AC25+AC25*0.1,2),2)+0.49,IF(ROUND(AC25+AC25*0.1,2)-LEFT(ROUND(AC25+AC25*0.1,2),2)&gt;0.49,LEFT(ROUND(AC25+AC25*0.1,2),2)+0.99)),IF(AND(ROUND(AC25+AC25*0.1,2)&gt;=100,ROUND(AC25+AC25*0.1,2)&lt;=999.99),REPLACE(ROUND(AC25+AC25*0.1,2),3,4,9),IF(AND(ROUND(AC25+AC25*0.1,2)&gt;=1000),REPLACE(ROUND(AC25+AC25*0.1,2),3,5,99)))))</f>
        <v>12.99</v>
      </c>
      <c r="AF25" s="149">
        <f>N25-W25</f>
        <v>0.40500000000000003</v>
      </c>
      <c r="AG25" s="149">
        <f>O25-X25</f>
        <v>2.41</v>
      </c>
      <c r="AH25" s="92">
        <f>Q25-Z25</f>
        <v>0.61666666666666647</v>
      </c>
      <c r="AI25" s="17">
        <f>R25-AA25</f>
        <v>3.6999999999999993</v>
      </c>
      <c r="AJ25" s="93">
        <v>64300101</v>
      </c>
      <c r="AK25" s="93">
        <v>64300001</v>
      </c>
    </row>
    <row r="26" spans="1:42" s="94" customFormat="1" ht="12.75" customHeight="1">
      <c r="A26" s="83">
        <v>23430106</v>
      </c>
      <c r="B26" s="83">
        <v>3162</v>
      </c>
      <c r="C26" s="82">
        <v>4001766031624</v>
      </c>
      <c r="D26" s="113">
        <v>4001766131621</v>
      </c>
      <c r="E26" s="94" t="s">
        <v>149</v>
      </c>
      <c r="F26" s="82">
        <v>6</v>
      </c>
      <c r="G26" s="82">
        <v>60</v>
      </c>
      <c r="H26" s="85"/>
      <c r="I26" s="85" t="s">
        <v>18</v>
      </c>
      <c r="J26" s="86">
        <v>0.19</v>
      </c>
      <c r="K26" s="86">
        <v>0.19</v>
      </c>
      <c r="L26" s="41">
        <v>1183</v>
      </c>
      <c r="M26" s="41"/>
      <c r="N26" s="87">
        <f>O26/F26</f>
        <v>1.125</v>
      </c>
      <c r="O26" s="87">
        <v>6.75</v>
      </c>
      <c r="P26" s="13">
        <f>(R26/(1+K26)-O26)/(R26/(1+K26))</f>
        <v>0.19594594594594597</v>
      </c>
      <c r="Q26" s="17">
        <f>R26/F26</f>
        <v>1.665</v>
      </c>
      <c r="R26" s="17">
        <v>9.99</v>
      </c>
      <c r="S26" s="26" t="str">
        <f>IF(ROUND(Q26+Q26*0.1,2)&lt;10,IF(ROUND(Q26+Q26*0.1,2)=1,1.09,IF(ROUND(Q26+Q26*0.1,2)=2,2.09,IF(ROUND(Q26+Q26*0.1,2)=3,3.09,IF(ROUND(Q26+Q26*0.1,2)=4,4.09,IF(ROUND(Q26+Q26*0.1,2)=5,5.09,IF(ROUND(Q26+Q26*0.1,2)=6,6.09,IF(ROUND(Q26+Q26*0.1,2)=7,7.09,IF(ROUND(Q26+Q26*0.1,2)=8,8.09,IF(ROUND(Q26+Q26*0.1,2)=9,9.09,REPLACE(ROUND(Q26+Q26*0.1,2),4,1,9)))))))))),IF(AND(ROUND(Q26+Q26*0.1,2)&gt;=10,ROUND(Q26+Q26*0.1,2)&lt;=99.99),IF(ROUND(Q26+Q26*0.1,2)-LEFT(ROUND(Q26+Q26*0.1,2),2)&lt;=0.49,LEFT(ROUND(Q26+Q26*0.1,2),2)+0.49,IF(ROUND(Q26+Q26*0.1,2)-LEFT(ROUND(Q26+Q26*0.1,2),2)&gt;0.49,LEFT(ROUND(Q26+Q26*0.1,2),2)+0.99)),IF(AND(ROUND(Q26+Q26*0.1,2)&gt;=100,ROUND(Q26+Q26*0.1,2)&lt;=999.99),REPLACE(ROUND(Q26+Q26*0.1,2),3,4,9),IF(AND(ROUND(Q26+Q26*0.1,2)&gt;=1000),REPLACE(ROUND(Q26+Q26*0.1,2),3,5,99)))))</f>
        <v>1,89</v>
      </c>
      <c r="T26" s="26">
        <f>IF(ROUND(R26+R26*0.1,2)&lt;10,IF(ROUND(R26+R26*0.1,2)=1,1.09,IF(ROUND(R26+R26*0.1,2)=2,2.09,IF(ROUND(R26+R26*0.1,2)=3,3.09,IF(ROUND(R26+R26*0.1,2)=4,4.09,IF(ROUND(R26+R26*0.1,2)=5,5.09,IF(ROUND(R26+R26*0.1,2)=6,6.09,IF(ROUND(R26+R26*0.1,2)=7,7.09,IF(ROUND(R26+R26*0.1,2)=8,8.09,IF(ROUND(R26+R26*0.1,2)=9,9.09,REPLACE(ROUND(R26+R26*0.1,2),4,1,9)))))))))),IF(AND(ROUND(R26+R26*0.1,2)&gt;=10,ROUND(R26+R26*0.1,2)&lt;=99.99),IF(ROUND(R26+R26*0.1,2)-LEFT(ROUND(R26+R26*0.1,2),2)&lt;=0.49,LEFT(ROUND(R26+R26*0.1,2),2)+0.49,IF(ROUND(R26+R26*0.1,2)-LEFT(ROUND(R26+R26*0.1,2),2)&gt;0.49,LEFT(ROUND(R26+R26*0.1,2),2)+0.99)),IF(AND(ROUND(R26+R26*0.1,2)&gt;=100,ROUND(R26+R26*0.1,2)&lt;=999.99),REPLACE(ROUND(R26+R26*0.1,2),3,4,9),IF(AND(ROUND(R26+R26*0.1,2)&gt;=1000),REPLACE(ROUND(R26+R26*0.1,2),3,5,99)))))</f>
        <v>10.99</v>
      </c>
      <c r="U26" s="26" t="str">
        <f>IF(ROUND(S26+S26*0.1,2)&lt;10,IF(ROUND(S26+S26*0.1,2)=1,1.09,IF(ROUND(S26+S26*0.1,2)=2,2.09,IF(ROUND(S26+S26*0.1,2)=3,3.09,IF(ROUND(S26+S26*0.1,2)=4,4.09,IF(ROUND(S26+S26*0.1,2)=5,5.09,IF(ROUND(S26+S26*0.1,2)=6,6.09,IF(ROUND(S26+S26*0.1,2)=7,7.09,IF(ROUND(S26+S26*0.1,2)=8,8.09,IF(ROUND(S26+S26*0.1,2)=9,9.09,REPLACE(ROUND(S26+S26*0.1,2),4,1,9)))))))))),IF(AND(ROUND(S26+S26*0.1,2)&gt;=10,ROUND(S26+S26*0.1,2)&lt;=99.99),IF(ROUND(S26+S26*0.1,2)-LEFT(ROUND(S26+S26*0.1,2),2)&lt;=0.49,LEFT(ROUND(S26+S26*0.1,2),2)+0.49,IF(ROUND(S26+S26*0.1,2)-LEFT(ROUND(S26+S26*0.1,2),2)&gt;0.49,LEFT(ROUND(S26+S26*0.1,2),2)+0.99)),IF(AND(ROUND(S26+S26*0.1,2)&gt;=100,ROUND(S26+S26*0.1,2)&lt;=999.99),REPLACE(ROUND(S26+S26*0.1,2),3,4,9),IF(AND(ROUND(S26+S26*0.1,2)&gt;=1000),REPLACE(ROUND(S26+S26*0.1,2),3,5,99)))))</f>
        <v>2,09</v>
      </c>
      <c r="V26" s="26">
        <f>IF(ROUND(T26+T26*0.1,2)&lt;10,IF(ROUND(T26+T26*0.1,2)=1,1.09,IF(ROUND(T26+T26*0.1,2)=2,2.09,IF(ROUND(T26+T26*0.1,2)=3,3.09,IF(ROUND(T26+T26*0.1,2)=4,4.09,IF(ROUND(T26+T26*0.1,2)=5,5.09,IF(ROUND(T26+T26*0.1,2)=6,6.09,IF(ROUND(T26+T26*0.1,2)=7,7.09,IF(ROUND(T26+T26*0.1,2)=8,8.09,IF(ROUND(T26+T26*0.1,2)=9,9.09,REPLACE(ROUND(T26+T26*0.1,2),4,1,9)))))))))),IF(AND(ROUND(T26+T26*0.1,2)&gt;=10,ROUND(T26+T26*0.1,2)&lt;=99.99),IF(ROUND(T26+T26*0.1,2)-LEFT(ROUND(T26+T26*0.1,2),2)&lt;=0.49,LEFT(ROUND(T26+T26*0.1,2),2)+0.49,IF(ROUND(T26+T26*0.1,2)-LEFT(ROUND(T26+T26*0.1,2),2)&gt;0.49,LEFT(ROUND(T26+T26*0.1,2),2)+0.99)),IF(AND(ROUND(T26+T26*0.1,2)&gt;=100,ROUND(T26+T26*0.1,2)&lt;=999.99),REPLACE(ROUND(T26+T26*0.1,2),3,4,9),IF(AND(ROUND(T26+T26*0.1,2)&gt;=1000),REPLACE(ROUND(T26+T26*0.1,2),3,5,99)))))</f>
        <v>12.49</v>
      </c>
      <c r="W26" s="88">
        <v>0.69799999999999995</v>
      </c>
      <c r="X26" s="89">
        <f>W26*6</f>
        <v>4.1879999999999997</v>
      </c>
      <c r="Y26" s="13">
        <f>(AA26/(1+K26)-X26)/(AA26/(1+K26))</f>
        <v>0.28702145922746791</v>
      </c>
      <c r="Z26" s="90">
        <f>AA26/F26</f>
        <v>1.165</v>
      </c>
      <c r="AA26" s="90">
        <v>6.99</v>
      </c>
      <c r="AB26" s="91" t="str">
        <f>IF(ROUND(Z26+Z26*0.1,2)&lt;10,IF(ROUND(Z26+Z26*0.1,2)=1,1.09,IF(ROUND(Z26+Z26*0.1,2)=2,2.09,IF(ROUND(Z26+Z26*0.1,2)=3,3.09,IF(ROUND(Z26+Z26*0.1,2)=4,4.09,IF(ROUND(Z26+Z26*0.1,2)=5,5.09,IF(ROUND(Z26+Z26*0.1,2)=6,6.09,IF(ROUND(Z26+Z26*0.1,2)=7,7.09,IF(ROUND(Z26+Z26*0.1,2)=8,8.09,IF(ROUND(Z26+Z26*0.1,2)=9,9.09,REPLACE(ROUND(Z26+Z26*0.1,2),4,1,9)))))))))),IF(AND(ROUND(Z26+Z26*0.1,2)&gt;=10,ROUND(Z26+Z26*0.1,2)&lt;=99.99),IF(ROUND(Z26+Z26*0.1,2)-LEFT(ROUND(Z26+Z26*0.1,2),2)&lt;=0.49,LEFT(ROUND(Z26+Z26*0.1,2),2)+0.49,IF(ROUND(Z26+Z26*0.1,2)-LEFT(ROUND(Z26+Z26*0.1,2),2)&gt;0.49,LEFT(ROUND(Z26+Z26*0.1,2),2)+0.99)),IF(AND(ROUND(Z26+Z26*0.1,2)&gt;=100,ROUND(Z26+Z26*0.1,2)&lt;=999.99),REPLACE(ROUND(Z26+Z26*0.1,2),3,4,9),IF(AND(ROUND(Z26+Z26*0.1,2)&gt;=1000),REPLACE(ROUND(Z26+Z26*0.1,2),3,5,99)))))</f>
        <v>1,29</v>
      </c>
      <c r="AC26" s="91" t="str">
        <f>IF(ROUND(AA26+AA26*0.1,2)&lt;10,IF(ROUND(AA26+AA26*0.1,2)=1,1.09,IF(ROUND(AA26+AA26*0.1,2)=2,2.09,IF(ROUND(AA26+AA26*0.1,2)=3,3.09,IF(ROUND(AA26+AA26*0.1,2)=4,4.09,IF(ROUND(AA26+AA26*0.1,2)=5,5.09,IF(ROUND(AA26+AA26*0.1,2)=6,6.09,IF(ROUND(AA26+AA26*0.1,2)=7,7.09,IF(ROUND(AA26+AA26*0.1,2)=8,8.09,IF(ROUND(AA26+AA26*0.1,2)=9,9.09,REPLACE(ROUND(AA26+AA26*0.1,2),4,1,9)))))))))),IF(AND(ROUND(AA26+AA26*0.1,2)&gt;=10,ROUND(AA26+AA26*0.1,2)&lt;=99.99),IF(ROUND(AA26+AA26*0.1,2)-LEFT(ROUND(AA26+AA26*0.1,2),2)&lt;=0.49,LEFT(ROUND(AA26+AA26*0.1,2),2)+0.49,IF(ROUND(AA26+AA26*0.1,2)-LEFT(ROUND(AA26+AA26*0.1,2),2)&gt;0.49,LEFT(ROUND(AA26+AA26*0.1,2),2)+0.99)),IF(AND(ROUND(AA26+AA26*0.1,2)&gt;=100,ROUND(AA26+AA26*0.1,2)&lt;=999.99),REPLACE(ROUND(AA26+AA26*0.1,2),3,4,9),IF(AND(ROUND(AA26+AA26*0.1,2)&gt;=1000),REPLACE(ROUND(AA26+AA26*0.1,2),3,5,99)))))</f>
        <v>7,69</v>
      </c>
      <c r="AD26" s="91" t="str">
        <f>IF(ROUND(AB26+AB26*0.1,2)&lt;10,IF(ROUND(AB26+AB26*0.1,2)=1,1.09,IF(ROUND(AB26+AB26*0.1,2)=2,2.09,IF(ROUND(AB26+AB26*0.1,2)=3,3.09,IF(ROUND(AB26+AB26*0.1,2)=4,4.09,IF(ROUND(AB26+AB26*0.1,2)=5,5.09,IF(ROUND(AB26+AB26*0.1,2)=6,6.09,IF(ROUND(AB26+AB26*0.1,2)=7,7.09,IF(ROUND(AB26+AB26*0.1,2)=8,8.09,IF(ROUND(AB26+AB26*0.1,2)=9,9.09,REPLACE(ROUND(AB26+AB26*0.1,2),4,1,9)))))))))),IF(AND(ROUND(AB26+AB26*0.1,2)&gt;=10,ROUND(AB26+AB26*0.1,2)&lt;=99.99),IF(ROUND(AB26+AB26*0.1,2)-LEFT(ROUND(AB26+AB26*0.1,2),2)&lt;=0.49,LEFT(ROUND(AB26+AB26*0.1,2),2)+0.49,IF(ROUND(AB26+AB26*0.1,2)-LEFT(ROUND(AB26+AB26*0.1,2),2)&gt;0.49,LEFT(ROUND(AB26+AB26*0.1,2),2)+0.99)),IF(AND(ROUND(AB26+AB26*0.1,2)&gt;=100,ROUND(AB26+AB26*0.1,2)&lt;=999.99),REPLACE(ROUND(AB26+AB26*0.1,2),3,4,9),IF(AND(ROUND(AB26+AB26*0.1,2)&gt;=1000),REPLACE(ROUND(AB26+AB26*0.1,2),3,5,99)))))</f>
        <v>1,49</v>
      </c>
      <c r="AE26" s="91" t="str">
        <f>IF(ROUND(AC26+AC26*0.1,2)&lt;10,IF(ROUND(AC26+AC26*0.1,2)=1,1.09,IF(ROUND(AC26+AC26*0.1,2)=2,2.09,IF(ROUND(AC26+AC26*0.1,2)=3,3.09,IF(ROUND(AC26+AC26*0.1,2)=4,4.09,IF(ROUND(AC26+AC26*0.1,2)=5,5.09,IF(ROUND(AC26+AC26*0.1,2)=6,6.09,IF(ROUND(AC26+AC26*0.1,2)=7,7.09,IF(ROUND(AC26+AC26*0.1,2)=8,8.09,IF(ROUND(AC26+AC26*0.1,2)=9,9.09,REPLACE(ROUND(AC26+AC26*0.1,2),4,1,9)))))))))),IF(AND(ROUND(AC26+AC26*0.1,2)&gt;=10,ROUND(AC26+AC26*0.1,2)&lt;=99.99),IF(ROUND(AC26+AC26*0.1,2)-LEFT(ROUND(AC26+AC26*0.1,2),2)&lt;=0.49,LEFT(ROUND(AC26+AC26*0.1,2),2)+0.49,IF(ROUND(AC26+AC26*0.1,2)-LEFT(ROUND(AC26+AC26*0.1,2),2)&gt;0.49,LEFT(ROUND(AC26+AC26*0.1,2),2)+0.99)),IF(AND(ROUND(AC26+AC26*0.1,2)&gt;=100,ROUND(AC26+AC26*0.1,2)&lt;=999.99),REPLACE(ROUND(AC26+AC26*0.1,2),3,4,9),IF(AND(ROUND(AC26+AC26*0.1,2)&gt;=1000),REPLACE(ROUND(AC26+AC26*0.1,2),3,5,99)))))</f>
        <v>8,49</v>
      </c>
      <c r="AF26" s="92">
        <f>N26-W26</f>
        <v>0.42700000000000005</v>
      </c>
      <c r="AG26" s="92">
        <f>O26-X26</f>
        <v>2.5620000000000003</v>
      </c>
      <c r="AH26" s="92">
        <f>Q26-Z26</f>
        <v>0.5</v>
      </c>
      <c r="AI26" s="17">
        <f>R26-AA26</f>
        <v>3</v>
      </c>
      <c r="AJ26" s="93">
        <v>64300101</v>
      </c>
      <c r="AK26" s="93">
        <v>64300001</v>
      </c>
    </row>
    <row r="27" spans="1:42" s="94" customFormat="1" ht="12.75" customHeight="1">
      <c r="A27" s="122">
        <v>23267312</v>
      </c>
      <c r="B27" s="122">
        <v>3163</v>
      </c>
      <c r="C27" s="122">
        <v>4001766031631</v>
      </c>
      <c r="D27" s="122">
        <v>4001766131638</v>
      </c>
      <c r="E27" s="123" t="s">
        <v>169</v>
      </c>
      <c r="F27" s="124">
        <v>6</v>
      </c>
      <c r="G27" s="124">
        <v>64</v>
      </c>
      <c r="H27" s="100" t="s">
        <v>163</v>
      </c>
      <c r="I27" s="85" t="s">
        <v>18</v>
      </c>
      <c r="J27" s="86">
        <v>0.19</v>
      </c>
      <c r="K27" s="86">
        <v>0.19</v>
      </c>
      <c r="L27" s="41">
        <v>1183</v>
      </c>
      <c r="M27" s="41">
        <v>202020</v>
      </c>
      <c r="N27" s="87">
        <f>O27/F27</f>
        <v>1.9550000000000001</v>
      </c>
      <c r="O27" s="87">
        <v>11.73</v>
      </c>
      <c r="P27" s="13">
        <f>(R27/(1+K27)-O27)/(R27/(1+K27))</f>
        <v>0.24506760411032988</v>
      </c>
      <c r="Q27" s="17">
        <f>R27/F27</f>
        <v>3.0816666666666666</v>
      </c>
      <c r="R27" s="17">
        <v>18.489999999999998</v>
      </c>
      <c r="S27" s="26" t="str">
        <f>IF(ROUND(Q27+Q27*0.1,2)&lt;10,IF(ROUND(Q27+Q27*0.1,2)=1,1.09,IF(ROUND(Q27+Q27*0.1,2)=2,2.09,IF(ROUND(Q27+Q27*0.1,2)=3,3.09,IF(ROUND(Q27+Q27*0.1,2)=4,4.09,IF(ROUND(Q27+Q27*0.1,2)=5,5.09,IF(ROUND(Q27+Q27*0.1,2)=6,6.09,IF(ROUND(Q27+Q27*0.1,2)=7,7.09,IF(ROUND(Q27+Q27*0.1,2)=8,8.09,IF(ROUND(Q27+Q27*0.1,2)=9,9.09,REPLACE(ROUND(Q27+Q27*0.1,2),4,1,9)))))))))),IF(AND(ROUND(Q27+Q27*0.1,2)&gt;=10,ROUND(Q27+Q27*0.1,2)&lt;=99.99),IF(ROUND(Q27+Q27*0.1,2)-LEFT(ROUND(Q27+Q27*0.1,2),2)&lt;=0.49,LEFT(ROUND(Q27+Q27*0.1,2),2)+0.49,IF(ROUND(Q27+Q27*0.1,2)-LEFT(ROUND(Q27+Q27*0.1,2),2)&gt;0.49,LEFT(ROUND(Q27+Q27*0.1,2),2)+0.99)),IF(AND(ROUND(Q27+Q27*0.1,2)&gt;=100,ROUND(Q27+Q27*0.1,2)&lt;=999.99),REPLACE(ROUND(Q27+Q27*0.1,2),3,4,9),IF(AND(ROUND(Q27+Q27*0.1,2)&gt;=1000),REPLACE(ROUND(Q27+Q27*0.1,2),3,5,99)))))</f>
        <v>3,39</v>
      </c>
      <c r="T27" s="26">
        <f>IF(ROUND(R27+R27*0.1,2)&lt;10,IF(ROUND(R27+R27*0.1,2)=1,1.09,IF(ROUND(R27+R27*0.1,2)=2,2.09,IF(ROUND(R27+R27*0.1,2)=3,3.09,IF(ROUND(R27+R27*0.1,2)=4,4.09,IF(ROUND(R27+R27*0.1,2)=5,5.09,IF(ROUND(R27+R27*0.1,2)=6,6.09,IF(ROUND(R27+R27*0.1,2)=7,7.09,IF(ROUND(R27+R27*0.1,2)=8,8.09,IF(ROUND(R27+R27*0.1,2)=9,9.09,REPLACE(ROUND(R27+R27*0.1,2),4,1,9)))))))))),IF(AND(ROUND(R27+R27*0.1,2)&gt;=10,ROUND(R27+R27*0.1,2)&lt;=99.99),IF(ROUND(R27+R27*0.1,2)-LEFT(ROUND(R27+R27*0.1,2),2)&lt;=0.49,LEFT(ROUND(R27+R27*0.1,2),2)+0.49,IF(ROUND(R27+R27*0.1,2)-LEFT(ROUND(R27+R27*0.1,2),2)&gt;0.49,LEFT(ROUND(R27+R27*0.1,2),2)+0.99)),IF(AND(ROUND(R27+R27*0.1,2)&gt;=100,ROUND(R27+R27*0.1,2)&lt;=999.99),REPLACE(ROUND(R27+R27*0.1,2),3,4,9),IF(AND(ROUND(R27+R27*0.1,2)&gt;=1000),REPLACE(ROUND(R27+R27*0.1,2),3,5,99)))))</f>
        <v>20.49</v>
      </c>
      <c r="U27" s="26" t="str">
        <f>IF(ROUND(S27+S27*0.1,2)&lt;10,IF(ROUND(S27+S27*0.1,2)=1,1.09,IF(ROUND(S27+S27*0.1,2)=2,2.09,IF(ROUND(S27+S27*0.1,2)=3,3.09,IF(ROUND(S27+S27*0.1,2)=4,4.09,IF(ROUND(S27+S27*0.1,2)=5,5.09,IF(ROUND(S27+S27*0.1,2)=6,6.09,IF(ROUND(S27+S27*0.1,2)=7,7.09,IF(ROUND(S27+S27*0.1,2)=8,8.09,IF(ROUND(S27+S27*0.1,2)=9,9.09,REPLACE(ROUND(S27+S27*0.1,2),4,1,9)))))))))),IF(AND(ROUND(S27+S27*0.1,2)&gt;=10,ROUND(S27+S27*0.1,2)&lt;=99.99),IF(ROUND(S27+S27*0.1,2)-LEFT(ROUND(S27+S27*0.1,2),2)&lt;=0.49,LEFT(ROUND(S27+S27*0.1,2),2)+0.49,IF(ROUND(S27+S27*0.1,2)-LEFT(ROUND(S27+S27*0.1,2),2)&gt;0.49,LEFT(ROUND(S27+S27*0.1,2),2)+0.99)),IF(AND(ROUND(S27+S27*0.1,2)&gt;=100,ROUND(S27+S27*0.1,2)&lt;=999.99),REPLACE(ROUND(S27+S27*0.1,2),3,4,9),IF(AND(ROUND(S27+S27*0.1,2)&gt;=1000),REPLACE(ROUND(S27+S27*0.1,2),3,5,99)))))</f>
        <v>3,79</v>
      </c>
      <c r="V27" s="26">
        <f>IF(ROUND(T27+T27*0.1,2)&lt;10,IF(ROUND(T27+T27*0.1,2)=1,1.09,IF(ROUND(T27+T27*0.1,2)=2,2.09,IF(ROUND(T27+T27*0.1,2)=3,3.09,IF(ROUND(T27+T27*0.1,2)=4,4.09,IF(ROUND(T27+T27*0.1,2)=5,5.09,IF(ROUND(T27+T27*0.1,2)=6,6.09,IF(ROUND(T27+T27*0.1,2)=7,7.09,IF(ROUND(T27+T27*0.1,2)=8,8.09,IF(ROUND(T27+T27*0.1,2)=9,9.09,REPLACE(ROUND(T27+T27*0.1,2),4,1,9)))))))))),IF(AND(ROUND(T27+T27*0.1,2)&gt;=10,ROUND(T27+T27*0.1,2)&lt;=99.99),IF(ROUND(T27+T27*0.1,2)-LEFT(ROUND(T27+T27*0.1,2),2)&lt;=0.49,LEFT(ROUND(T27+T27*0.1,2),2)+0.49,IF(ROUND(T27+T27*0.1,2)-LEFT(ROUND(T27+T27*0.1,2),2)&gt;0.49,LEFT(ROUND(T27+T27*0.1,2),2)+0.99)),IF(AND(ROUND(T27+T27*0.1,2)&gt;=100,ROUND(T27+T27*0.1,2)&lt;=999.99),REPLACE(ROUND(T27+T27*0.1,2),3,4,9),IF(AND(ROUND(T27+T27*0.1,2)&gt;=1000),REPLACE(ROUND(T27+T27*0.1,2),3,5,99)))))</f>
        <v>22.99</v>
      </c>
      <c r="W27" s="88"/>
      <c r="X27" s="89"/>
      <c r="Y27" s="13"/>
      <c r="Z27" s="90"/>
      <c r="AA27" s="90"/>
      <c r="AB27" s="91"/>
      <c r="AC27" s="91"/>
      <c r="AD27" s="91"/>
      <c r="AE27" s="91"/>
      <c r="AF27" s="92"/>
      <c r="AG27" s="92"/>
      <c r="AH27" s="92"/>
      <c r="AI27" s="17"/>
      <c r="AJ27" s="93">
        <v>64300101</v>
      </c>
      <c r="AK27" s="93">
        <v>64300001</v>
      </c>
      <c r="AL27" s="95"/>
      <c r="AM27" s="95"/>
      <c r="AN27" s="95"/>
      <c r="AO27" s="95"/>
      <c r="AP27" s="95"/>
    </row>
    <row r="28" spans="1:42" s="94" customFormat="1" ht="12.75" customHeight="1">
      <c r="A28" s="82">
        <v>23267313</v>
      </c>
      <c r="B28" s="83">
        <v>3164</v>
      </c>
      <c r="C28" s="82">
        <v>4001766031648</v>
      </c>
      <c r="D28" s="82">
        <v>4001766131645</v>
      </c>
      <c r="E28" s="84" t="s">
        <v>175</v>
      </c>
      <c r="F28" s="82">
        <v>6</v>
      </c>
      <c r="G28" s="82">
        <v>60</v>
      </c>
      <c r="H28" s="100" t="s">
        <v>163</v>
      </c>
      <c r="I28" s="85" t="s">
        <v>18</v>
      </c>
      <c r="J28" s="86">
        <v>0.19</v>
      </c>
      <c r="K28" s="86">
        <v>0.19</v>
      </c>
      <c r="L28" s="41">
        <v>1183</v>
      </c>
      <c r="M28" s="41">
        <v>202020</v>
      </c>
      <c r="N28" s="87">
        <f>O28/F28</f>
        <v>1.9550000000000001</v>
      </c>
      <c r="O28" s="87">
        <v>11.73</v>
      </c>
      <c r="P28" s="13">
        <f>(R28/(1+K28)-O28)/(R28/(1+K28))</f>
        <v>0.24506760411032988</v>
      </c>
      <c r="Q28" s="17">
        <f>R28/F28</f>
        <v>3.0816666666666666</v>
      </c>
      <c r="R28" s="17">
        <v>18.489999999999998</v>
      </c>
      <c r="S28" s="26" t="str">
        <f>IF(ROUND(Q28+Q28*0.1,2)&lt;10,IF(ROUND(Q28+Q28*0.1,2)=1,1.09,IF(ROUND(Q28+Q28*0.1,2)=2,2.09,IF(ROUND(Q28+Q28*0.1,2)=3,3.09,IF(ROUND(Q28+Q28*0.1,2)=4,4.09,IF(ROUND(Q28+Q28*0.1,2)=5,5.09,IF(ROUND(Q28+Q28*0.1,2)=6,6.09,IF(ROUND(Q28+Q28*0.1,2)=7,7.09,IF(ROUND(Q28+Q28*0.1,2)=8,8.09,IF(ROUND(Q28+Q28*0.1,2)=9,9.09,REPLACE(ROUND(Q28+Q28*0.1,2),4,1,9)))))))))),IF(AND(ROUND(Q28+Q28*0.1,2)&gt;=10,ROUND(Q28+Q28*0.1,2)&lt;=99.99),IF(ROUND(Q28+Q28*0.1,2)-LEFT(ROUND(Q28+Q28*0.1,2),2)&lt;=0.49,LEFT(ROUND(Q28+Q28*0.1,2),2)+0.49,IF(ROUND(Q28+Q28*0.1,2)-LEFT(ROUND(Q28+Q28*0.1,2),2)&gt;0.49,LEFT(ROUND(Q28+Q28*0.1,2),2)+0.99)),IF(AND(ROUND(Q28+Q28*0.1,2)&gt;=100,ROUND(Q28+Q28*0.1,2)&lt;=999.99),REPLACE(ROUND(Q28+Q28*0.1,2),3,4,9),IF(AND(ROUND(Q28+Q28*0.1,2)&gt;=1000),REPLACE(ROUND(Q28+Q28*0.1,2),3,5,99)))))</f>
        <v>3,39</v>
      </c>
      <c r="T28" s="26">
        <f>IF(ROUND(R28+R28*0.1,2)&lt;10,IF(ROUND(R28+R28*0.1,2)=1,1.09,IF(ROUND(R28+R28*0.1,2)=2,2.09,IF(ROUND(R28+R28*0.1,2)=3,3.09,IF(ROUND(R28+R28*0.1,2)=4,4.09,IF(ROUND(R28+R28*0.1,2)=5,5.09,IF(ROUND(R28+R28*0.1,2)=6,6.09,IF(ROUND(R28+R28*0.1,2)=7,7.09,IF(ROUND(R28+R28*0.1,2)=8,8.09,IF(ROUND(R28+R28*0.1,2)=9,9.09,REPLACE(ROUND(R28+R28*0.1,2),4,1,9)))))))))),IF(AND(ROUND(R28+R28*0.1,2)&gt;=10,ROUND(R28+R28*0.1,2)&lt;=99.99),IF(ROUND(R28+R28*0.1,2)-LEFT(ROUND(R28+R28*0.1,2),2)&lt;=0.49,LEFT(ROUND(R28+R28*0.1,2),2)+0.49,IF(ROUND(R28+R28*0.1,2)-LEFT(ROUND(R28+R28*0.1,2),2)&gt;0.49,LEFT(ROUND(R28+R28*0.1,2),2)+0.99)),IF(AND(ROUND(R28+R28*0.1,2)&gt;=100,ROUND(R28+R28*0.1,2)&lt;=999.99),REPLACE(ROUND(R28+R28*0.1,2),3,4,9),IF(AND(ROUND(R28+R28*0.1,2)&gt;=1000),REPLACE(ROUND(R28+R28*0.1,2),3,5,99)))))</f>
        <v>20.49</v>
      </c>
      <c r="U28" s="26" t="str">
        <f>IF(ROUND(S28+S28*0.1,2)&lt;10,IF(ROUND(S28+S28*0.1,2)=1,1.09,IF(ROUND(S28+S28*0.1,2)=2,2.09,IF(ROUND(S28+S28*0.1,2)=3,3.09,IF(ROUND(S28+S28*0.1,2)=4,4.09,IF(ROUND(S28+S28*0.1,2)=5,5.09,IF(ROUND(S28+S28*0.1,2)=6,6.09,IF(ROUND(S28+S28*0.1,2)=7,7.09,IF(ROUND(S28+S28*0.1,2)=8,8.09,IF(ROUND(S28+S28*0.1,2)=9,9.09,REPLACE(ROUND(S28+S28*0.1,2),4,1,9)))))))))),IF(AND(ROUND(S28+S28*0.1,2)&gt;=10,ROUND(S28+S28*0.1,2)&lt;=99.99),IF(ROUND(S28+S28*0.1,2)-LEFT(ROUND(S28+S28*0.1,2),2)&lt;=0.49,LEFT(ROUND(S28+S28*0.1,2),2)+0.49,IF(ROUND(S28+S28*0.1,2)-LEFT(ROUND(S28+S28*0.1,2),2)&gt;0.49,LEFT(ROUND(S28+S28*0.1,2),2)+0.99)),IF(AND(ROUND(S28+S28*0.1,2)&gt;=100,ROUND(S28+S28*0.1,2)&lt;=999.99),REPLACE(ROUND(S28+S28*0.1,2),3,4,9),IF(AND(ROUND(S28+S28*0.1,2)&gt;=1000),REPLACE(ROUND(S28+S28*0.1,2),3,5,99)))))</f>
        <v>3,79</v>
      </c>
      <c r="V28" s="26">
        <f>IF(ROUND(T28+T28*0.1,2)&lt;10,IF(ROUND(T28+T28*0.1,2)=1,1.09,IF(ROUND(T28+T28*0.1,2)=2,2.09,IF(ROUND(T28+T28*0.1,2)=3,3.09,IF(ROUND(T28+T28*0.1,2)=4,4.09,IF(ROUND(T28+T28*0.1,2)=5,5.09,IF(ROUND(T28+T28*0.1,2)=6,6.09,IF(ROUND(T28+T28*0.1,2)=7,7.09,IF(ROUND(T28+T28*0.1,2)=8,8.09,IF(ROUND(T28+T28*0.1,2)=9,9.09,REPLACE(ROUND(T28+T28*0.1,2),4,1,9)))))))))),IF(AND(ROUND(T28+T28*0.1,2)&gt;=10,ROUND(T28+T28*0.1,2)&lt;=99.99),IF(ROUND(T28+T28*0.1,2)-LEFT(ROUND(T28+T28*0.1,2),2)&lt;=0.49,LEFT(ROUND(T28+T28*0.1,2),2)+0.49,IF(ROUND(T28+T28*0.1,2)-LEFT(ROUND(T28+T28*0.1,2),2)&gt;0.49,LEFT(ROUND(T28+T28*0.1,2),2)+0.99)),IF(AND(ROUND(T28+T28*0.1,2)&gt;=100,ROUND(T28+T28*0.1,2)&lt;=999.99),REPLACE(ROUND(T28+T28*0.1,2),3,4,9),IF(AND(ROUND(T28+T28*0.1,2)&gt;=1000),REPLACE(ROUND(T28+T28*0.1,2),3,5,99)))))</f>
        <v>22.99</v>
      </c>
      <c r="W28" s="88"/>
      <c r="X28" s="89"/>
      <c r="Y28" s="13"/>
      <c r="Z28" s="90"/>
      <c r="AA28" s="90"/>
      <c r="AB28" s="91"/>
      <c r="AC28" s="91"/>
      <c r="AD28" s="91"/>
      <c r="AE28" s="91"/>
      <c r="AF28" s="92"/>
      <c r="AG28" s="92"/>
      <c r="AH28" s="92"/>
      <c r="AI28" s="17"/>
      <c r="AJ28" s="93">
        <v>64300101</v>
      </c>
      <c r="AK28" s="93">
        <v>64300001</v>
      </c>
    </row>
    <row r="29" spans="1:42" s="94" customFormat="1" ht="12.75" customHeight="1">
      <c r="A29" s="82">
        <v>23430544</v>
      </c>
      <c r="B29" s="83">
        <v>3165</v>
      </c>
      <c r="C29" s="82">
        <v>4001766031655</v>
      </c>
      <c r="D29" s="113">
        <v>4001766131652</v>
      </c>
      <c r="E29" s="94" t="s">
        <v>172</v>
      </c>
      <c r="F29" s="82">
        <v>6</v>
      </c>
      <c r="G29" s="82">
        <v>60</v>
      </c>
      <c r="H29" s="85"/>
      <c r="I29" s="85" t="s">
        <v>18</v>
      </c>
      <c r="J29" s="86">
        <v>0.19</v>
      </c>
      <c r="K29" s="86">
        <v>0.19</v>
      </c>
      <c r="L29" s="41">
        <v>1183</v>
      </c>
      <c r="M29" s="41"/>
      <c r="N29" s="87">
        <f>O29/F29</f>
        <v>1.9550000000000001</v>
      </c>
      <c r="O29" s="87">
        <v>11.73</v>
      </c>
      <c r="P29" s="13">
        <f>(R29/(1+K29)-O29)/(R29/(1+K29))</f>
        <v>0.24506760411032988</v>
      </c>
      <c r="Q29" s="17">
        <f>R29/F29</f>
        <v>3.0816666666666666</v>
      </c>
      <c r="R29" s="17">
        <v>18.489999999999998</v>
      </c>
      <c r="S29" s="26" t="str">
        <f>IF(ROUND(Q29+Q29*0.1,2)&lt;10,IF(ROUND(Q29+Q29*0.1,2)=1,1.09,IF(ROUND(Q29+Q29*0.1,2)=2,2.09,IF(ROUND(Q29+Q29*0.1,2)=3,3.09,IF(ROUND(Q29+Q29*0.1,2)=4,4.09,IF(ROUND(Q29+Q29*0.1,2)=5,5.09,IF(ROUND(Q29+Q29*0.1,2)=6,6.09,IF(ROUND(Q29+Q29*0.1,2)=7,7.09,IF(ROUND(Q29+Q29*0.1,2)=8,8.09,IF(ROUND(Q29+Q29*0.1,2)=9,9.09,REPLACE(ROUND(Q29+Q29*0.1,2),4,1,9)))))))))),IF(AND(ROUND(Q29+Q29*0.1,2)&gt;=10,ROUND(Q29+Q29*0.1,2)&lt;=99.99),IF(ROUND(Q29+Q29*0.1,2)-LEFT(ROUND(Q29+Q29*0.1,2),2)&lt;=0.49,LEFT(ROUND(Q29+Q29*0.1,2),2)+0.49,IF(ROUND(Q29+Q29*0.1,2)-LEFT(ROUND(Q29+Q29*0.1,2),2)&gt;0.49,LEFT(ROUND(Q29+Q29*0.1,2),2)+0.99)),IF(AND(ROUND(Q29+Q29*0.1,2)&gt;=100,ROUND(Q29+Q29*0.1,2)&lt;=999.99),REPLACE(ROUND(Q29+Q29*0.1,2),3,4,9),IF(AND(ROUND(Q29+Q29*0.1,2)&gt;=1000),REPLACE(ROUND(Q29+Q29*0.1,2),3,5,99)))))</f>
        <v>3,39</v>
      </c>
      <c r="T29" s="26">
        <f>IF(ROUND(R29+R29*0.1,2)&lt;10,IF(ROUND(R29+R29*0.1,2)=1,1.09,IF(ROUND(R29+R29*0.1,2)=2,2.09,IF(ROUND(R29+R29*0.1,2)=3,3.09,IF(ROUND(R29+R29*0.1,2)=4,4.09,IF(ROUND(R29+R29*0.1,2)=5,5.09,IF(ROUND(R29+R29*0.1,2)=6,6.09,IF(ROUND(R29+R29*0.1,2)=7,7.09,IF(ROUND(R29+R29*0.1,2)=8,8.09,IF(ROUND(R29+R29*0.1,2)=9,9.09,REPLACE(ROUND(R29+R29*0.1,2),4,1,9)))))))))),IF(AND(ROUND(R29+R29*0.1,2)&gt;=10,ROUND(R29+R29*0.1,2)&lt;=99.99),IF(ROUND(R29+R29*0.1,2)-LEFT(ROUND(R29+R29*0.1,2),2)&lt;=0.49,LEFT(ROUND(R29+R29*0.1,2),2)+0.49,IF(ROUND(R29+R29*0.1,2)-LEFT(ROUND(R29+R29*0.1,2),2)&gt;0.49,LEFT(ROUND(R29+R29*0.1,2),2)+0.99)),IF(AND(ROUND(R29+R29*0.1,2)&gt;=100,ROUND(R29+R29*0.1,2)&lt;=999.99),REPLACE(ROUND(R29+R29*0.1,2),3,4,9),IF(AND(ROUND(R29+R29*0.1,2)&gt;=1000),REPLACE(ROUND(R29+R29*0.1,2),3,5,99)))))</f>
        <v>20.49</v>
      </c>
      <c r="U29" s="26" t="str">
        <f>IF(ROUND(S29+S29*0.1,2)&lt;10,IF(ROUND(S29+S29*0.1,2)=1,1.09,IF(ROUND(S29+S29*0.1,2)=2,2.09,IF(ROUND(S29+S29*0.1,2)=3,3.09,IF(ROUND(S29+S29*0.1,2)=4,4.09,IF(ROUND(S29+S29*0.1,2)=5,5.09,IF(ROUND(S29+S29*0.1,2)=6,6.09,IF(ROUND(S29+S29*0.1,2)=7,7.09,IF(ROUND(S29+S29*0.1,2)=8,8.09,IF(ROUND(S29+S29*0.1,2)=9,9.09,REPLACE(ROUND(S29+S29*0.1,2),4,1,9)))))))))),IF(AND(ROUND(S29+S29*0.1,2)&gt;=10,ROUND(S29+S29*0.1,2)&lt;=99.99),IF(ROUND(S29+S29*0.1,2)-LEFT(ROUND(S29+S29*0.1,2),2)&lt;=0.49,LEFT(ROUND(S29+S29*0.1,2),2)+0.49,IF(ROUND(S29+S29*0.1,2)-LEFT(ROUND(S29+S29*0.1,2),2)&gt;0.49,LEFT(ROUND(S29+S29*0.1,2),2)+0.99)),IF(AND(ROUND(S29+S29*0.1,2)&gt;=100,ROUND(S29+S29*0.1,2)&lt;=999.99),REPLACE(ROUND(S29+S29*0.1,2),3,4,9),IF(AND(ROUND(S29+S29*0.1,2)&gt;=1000),REPLACE(ROUND(S29+S29*0.1,2),3,5,99)))))</f>
        <v>3,79</v>
      </c>
      <c r="V29" s="26">
        <f>IF(ROUND(T29+T29*0.1,2)&lt;10,IF(ROUND(T29+T29*0.1,2)=1,1.09,IF(ROUND(T29+T29*0.1,2)=2,2.09,IF(ROUND(T29+T29*0.1,2)=3,3.09,IF(ROUND(T29+T29*0.1,2)=4,4.09,IF(ROUND(T29+T29*0.1,2)=5,5.09,IF(ROUND(T29+T29*0.1,2)=6,6.09,IF(ROUND(T29+T29*0.1,2)=7,7.09,IF(ROUND(T29+T29*0.1,2)=8,8.09,IF(ROUND(T29+T29*0.1,2)=9,9.09,REPLACE(ROUND(T29+T29*0.1,2),4,1,9)))))))))),IF(AND(ROUND(T29+T29*0.1,2)&gt;=10,ROUND(T29+T29*0.1,2)&lt;=99.99),IF(ROUND(T29+T29*0.1,2)-LEFT(ROUND(T29+T29*0.1,2),2)&lt;=0.49,LEFT(ROUND(T29+T29*0.1,2),2)+0.49,IF(ROUND(T29+T29*0.1,2)-LEFT(ROUND(T29+T29*0.1,2),2)&gt;0.49,LEFT(ROUND(T29+T29*0.1,2),2)+0.99)),IF(AND(ROUND(T29+T29*0.1,2)&gt;=100,ROUND(T29+T29*0.1,2)&lt;=999.99),REPLACE(ROUND(T29+T29*0.1,2),3,4,9),IF(AND(ROUND(T29+T29*0.1,2)&gt;=1000),REPLACE(ROUND(T29+T29*0.1,2),3,5,99)))))</f>
        <v>22.99</v>
      </c>
      <c r="W29" s="88"/>
      <c r="X29" s="89"/>
      <c r="Y29" s="13"/>
      <c r="Z29" s="90"/>
      <c r="AA29" s="90"/>
      <c r="AB29" s="91"/>
      <c r="AC29" s="91"/>
      <c r="AD29" s="91"/>
      <c r="AE29" s="91"/>
      <c r="AF29" s="92"/>
      <c r="AG29" s="92"/>
      <c r="AH29" s="92"/>
      <c r="AI29" s="17"/>
      <c r="AJ29" s="93">
        <v>64300101</v>
      </c>
      <c r="AK29" s="93">
        <v>64300001</v>
      </c>
      <c r="AL29" s="125"/>
      <c r="AM29" s="125"/>
    </row>
    <row r="30" spans="1:42" s="94" customFormat="1" ht="12.5">
      <c r="A30" s="82">
        <v>23430547</v>
      </c>
      <c r="B30" s="83">
        <v>3166</v>
      </c>
      <c r="C30" s="82">
        <v>4001766031662</v>
      </c>
      <c r="D30" s="113">
        <v>4001766131669</v>
      </c>
      <c r="E30" s="94" t="s">
        <v>171</v>
      </c>
      <c r="F30" s="82">
        <v>6</v>
      </c>
      <c r="G30" s="82">
        <v>60</v>
      </c>
      <c r="H30" s="85"/>
      <c r="I30" s="85" t="s">
        <v>18</v>
      </c>
      <c r="J30" s="86">
        <v>0.19</v>
      </c>
      <c r="K30" s="86">
        <v>0.19</v>
      </c>
      <c r="L30" s="41">
        <v>1183</v>
      </c>
      <c r="M30" s="41"/>
      <c r="N30" s="87">
        <f>O30/F30</f>
        <v>1.9550000000000001</v>
      </c>
      <c r="O30" s="87">
        <v>11.73</v>
      </c>
      <c r="P30" s="13">
        <f>(R30/(1+K30)-O30)/(R30/(1+K30))</f>
        <v>0.24506760411032988</v>
      </c>
      <c r="Q30" s="17">
        <f>R30/F30</f>
        <v>3.0816666666666666</v>
      </c>
      <c r="R30" s="17">
        <v>18.489999999999998</v>
      </c>
      <c r="S30" s="26" t="str">
        <f>IF(ROUND(Q30+Q30*0.1,2)&lt;10,IF(ROUND(Q30+Q30*0.1,2)=1,1.09,IF(ROUND(Q30+Q30*0.1,2)=2,2.09,IF(ROUND(Q30+Q30*0.1,2)=3,3.09,IF(ROUND(Q30+Q30*0.1,2)=4,4.09,IF(ROUND(Q30+Q30*0.1,2)=5,5.09,IF(ROUND(Q30+Q30*0.1,2)=6,6.09,IF(ROUND(Q30+Q30*0.1,2)=7,7.09,IF(ROUND(Q30+Q30*0.1,2)=8,8.09,IF(ROUND(Q30+Q30*0.1,2)=9,9.09,REPLACE(ROUND(Q30+Q30*0.1,2),4,1,9)))))))))),IF(AND(ROUND(Q30+Q30*0.1,2)&gt;=10,ROUND(Q30+Q30*0.1,2)&lt;=99.99),IF(ROUND(Q30+Q30*0.1,2)-LEFT(ROUND(Q30+Q30*0.1,2),2)&lt;=0.49,LEFT(ROUND(Q30+Q30*0.1,2),2)+0.49,IF(ROUND(Q30+Q30*0.1,2)-LEFT(ROUND(Q30+Q30*0.1,2),2)&gt;0.49,LEFT(ROUND(Q30+Q30*0.1,2),2)+0.99)),IF(AND(ROUND(Q30+Q30*0.1,2)&gt;=100,ROUND(Q30+Q30*0.1,2)&lt;=999.99),REPLACE(ROUND(Q30+Q30*0.1,2),3,4,9),IF(AND(ROUND(Q30+Q30*0.1,2)&gt;=1000),REPLACE(ROUND(Q30+Q30*0.1,2),3,5,99)))))</f>
        <v>3,39</v>
      </c>
      <c r="T30" s="26">
        <f>IF(ROUND(R30+R30*0.1,2)&lt;10,IF(ROUND(R30+R30*0.1,2)=1,1.09,IF(ROUND(R30+R30*0.1,2)=2,2.09,IF(ROUND(R30+R30*0.1,2)=3,3.09,IF(ROUND(R30+R30*0.1,2)=4,4.09,IF(ROUND(R30+R30*0.1,2)=5,5.09,IF(ROUND(R30+R30*0.1,2)=6,6.09,IF(ROUND(R30+R30*0.1,2)=7,7.09,IF(ROUND(R30+R30*0.1,2)=8,8.09,IF(ROUND(R30+R30*0.1,2)=9,9.09,REPLACE(ROUND(R30+R30*0.1,2),4,1,9)))))))))),IF(AND(ROUND(R30+R30*0.1,2)&gt;=10,ROUND(R30+R30*0.1,2)&lt;=99.99),IF(ROUND(R30+R30*0.1,2)-LEFT(ROUND(R30+R30*0.1,2),2)&lt;=0.49,LEFT(ROUND(R30+R30*0.1,2),2)+0.49,IF(ROUND(R30+R30*0.1,2)-LEFT(ROUND(R30+R30*0.1,2),2)&gt;0.49,LEFT(ROUND(R30+R30*0.1,2),2)+0.99)),IF(AND(ROUND(R30+R30*0.1,2)&gt;=100,ROUND(R30+R30*0.1,2)&lt;=999.99),REPLACE(ROUND(R30+R30*0.1,2),3,4,9),IF(AND(ROUND(R30+R30*0.1,2)&gt;=1000),REPLACE(ROUND(R30+R30*0.1,2),3,5,99)))))</f>
        <v>20.49</v>
      </c>
      <c r="U30" s="26" t="str">
        <f>IF(ROUND(S30+S30*0.1,2)&lt;10,IF(ROUND(S30+S30*0.1,2)=1,1.09,IF(ROUND(S30+S30*0.1,2)=2,2.09,IF(ROUND(S30+S30*0.1,2)=3,3.09,IF(ROUND(S30+S30*0.1,2)=4,4.09,IF(ROUND(S30+S30*0.1,2)=5,5.09,IF(ROUND(S30+S30*0.1,2)=6,6.09,IF(ROUND(S30+S30*0.1,2)=7,7.09,IF(ROUND(S30+S30*0.1,2)=8,8.09,IF(ROUND(S30+S30*0.1,2)=9,9.09,REPLACE(ROUND(S30+S30*0.1,2),4,1,9)))))))))),IF(AND(ROUND(S30+S30*0.1,2)&gt;=10,ROUND(S30+S30*0.1,2)&lt;=99.99),IF(ROUND(S30+S30*0.1,2)-LEFT(ROUND(S30+S30*0.1,2),2)&lt;=0.49,LEFT(ROUND(S30+S30*0.1,2),2)+0.49,IF(ROUND(S30+S30*0.1,2)-LEFT(ROUND(S30+S30*0.1,2),2)&gt;0.49,LEFT(ROUND(S30+S30*0.1,2),2)+0.99)),IF(AND(ROUND(S30+S30*0.1,2)&gt;=100,ROUND(S30+S30*0.1,2)&lt;=999.99),REPLACE(ROUND(S30+S30*0.1,2),3,4,9),IF(AND(ROUND(S30+S30*0.1,2)&gt;=1000),REPLACE(ROUND(S30+S30*0.1,2),3,5,99)))))</f>
        <v>3,79</v>
      </c>
      <c r="V30" s="26">
        <f>IF(ROUND(T30+T30*0.1,2)&lt;10,IF(ROUND(T30+T30*0.1,2)=1,1.09,IF(ROUND(T30+T30*0.1,2)=2,2.09,IF(ROUND(T30+T30*0.1,2)=3,3.09,IF(ROUND(T30+T30*0.1,2)=4,4.09,IF(ROUND(T30+T30*0.1,2)=5,5.09,IF(ROUND(T30+T30*0.1,2)=6,6.09,IF(ROUND(T30+T30*0.1,2)=7,7.09,IF(ROUND(T30+T30*0.1,2)=8,8.09,IF(ROUND(T30+T30*0.1,2)=9,9.09,REPLACE(ROUND(T30+T30*0.1,2),4,1,9)))))))))),IF(AND(ROUND(T30+T30*0.1,2)&gt;=10,ROUND(T30+T30*0.1,2)&lt;=99.99),IF(ROUND(T30+T30*0.1,2)-LEFT(ROUND(T30+T30*0.1,2),2)&lt;=0.49,LEFT(ROUND(T30+T30*0.1,2),2)+0.49,IF(ROUND(T30+T30*0.1,2)-LEFT(ROUND(T30+T30*0.1,2),2)&gt;0.49,LEFT(ROUND(T30+T30*0.1,2),2)+0.99)),IF(AND(ROUND(T30+T30*0.1,2)&gt;=100,ROUND(T30+T30*0.1,2)&lt;=999.99),REPLACE(ROUND(T30+T30*0.1,2),3,4,9),IF(AND(ROUND(T30+T30*0.1,2)&gt;=1000),REPLACE(ROUND(T30+T30*0.1,2),3,5,99)))))</f>
        <v>22.99</v>
      </c>
      <c r="W30" s="88"/>
      <c r="X30" s="89"/>
      <c r="Y30" s="13"/>
      <c r="Z30" s="90"/>
      <c r="AA30" s="90"/>
      <c r="AB30" s="91"/>
      <c r="AC30" s="91"/>
      <c r="AD30" s="91"/>
      <c r="AE30" s="91"/>
      <c r="AF30" s="92"/>
      <c r="AG30" s="92"/>
      <c r="AH30" s="92"/>
      <c r="AI30" s="17"/>
      <c r="AJ30" s="93">
        <v>64300101</v>
      </c>
      <c r="AK30" s="93">
        <v>64300001</v>
      </c>
      <c r="AL30" s="125"/>
      <c r="AM30" s="125"/>
    </row>
    <row r="31" spans="1:42" s="94" customFormat="1" ht="12.75" customHeight="1">
      <c r="A31" s="82">
        <v>23267311</v>
      </c>
      <c r="B31" s="122">
        <v>3167</v>
      </c>
      <c r="C31" s="82">
        <v>4001766031679</v>
      </c>
      <c r="D31" s="82">
        <v>4001766131676</v>
      </c>
      <c r="E31" s="84" t="s">
        <v>167</v>
      </c>
      <c r="F31" s="83">
        <v>6</v>
      </c>
      <c r="G31" s="83">
        <v>64</v>
      </c>
      <c r="H31" s="100" t="s">
        <v>163</v>
      </c>
      <c r="I31" s="85" t="s">
        <v>18</v>
      </c>
      <c r="J31" s="86">
        <v>0.19</v>
      </c>
      <c r="K31" s="86">
        <v>0.19</v>
      </c>
      <c r="L31" s="41">
        <v>1183</v>
      </c>
      <c r="M31" s="41"/>
      <c r="N31" s="87">
        <f>O31/F31</f>
        <v>1.9550000000000001</v>
      </c>
      <c r="O31" s="87">
        <v>11.73</v>
      </c>
      <c r="P31" s="13">
        <f>(R31/(1+K31)-O31)/(R31/(1+K31))</f>
        <v>0.24506760411032988</v>
      </c>
      <c r="Q31" s="17">
        <f>R31/F31</f>
        <v>3.0816666666666666</v>
      </c>
      <c r="R31" s="17">
        <v>18.489999999999998</v>
      </c>
      <c r="S31" s="26" t="str">
        <f>IF(ROUND(Q31+Q31*0.1,2)&lt;10,IF(ROUND(Q31+Q31*0.1,2)=1,1.09,IF(ROUND(Q31+Q31*0.1,2)=2,2.09,IF(ROUND(Q31+Q31*0.1,2)=3,3.09,IF(ROUND(Q31+Q31*0.1,2)=4,4.09,IF(ROUND(Q31+Q31*0.1,2)=5,5.09,IF(ROUND(Q31+Q31*0.1,2)=6,6.09,IF(ROUND(Q31+Q31*0.1,2)=7,7.09,IF(ROUND(Q31+Q31*0.1,2)=8,8.09,IF(ROUND(Q31+Q31*0.1,2)=9,9.09,REPLACE(ROUND(Q31+Q31*0.1,2),4,1,9)))))))))),IF(AND(ROUND(Q31+Q31*0.1,2)&gt;=10,ROUND(Q31+Q31*0.1,2)&lt;=99.99),IF(ROUND(Q31+Q31*0.1,2)-LEFT(ROUND(Q31+Q31*0.1,2),2)&lt;=0.49,LEFT(ROUND(Q31+Q31*0.1,2),2)+0.49,IF(ROUND(Q31+Q31*0.1,2)-LEFT(ROUND(Q31+Q31*0.1,2),2)&gt;0.49,LEFT(ROUND(Q31+Q31*0.1,2),2)+0.99)),IF(AND(ROUND(Q31+Q31*0.1,2)&gt;=100,ROUND(Q31+Q31*0.1,2)&lt;=999.99),REPLACE(ROUND(Q31+Q31*0.1,2),3,4,9),IF(AND(ROUND(Q31+Q31*0.1,2)&gt;=1000),REPLACE(ROUND(Q31+Q31*0.1,2),3,5,99)))))</f>
        <v>3,39</v>
      </c>
      <c r="T31" s="26">
        <f>IF(ROUND(R31+R31*0.1,2)&lt;10,IF(ROUND(R31+R31*0.1,2)=1,1.09,IF(ROUND(R31+R31*0.1,2)=2,2.09,IF(ROUND(R31+R31*0.1,2)=3,3.09,IF(ROUND(R31+R31*0.1,2)=4,4.09,IF(ROUND(R31+R31*0.1,2)=5,5.09,IF(ROUND(R31+R31*0.1,2)=6,6.09,IF(ROUND(R31+R31*0.1,2)=7,7.09,IF(ROUND(R31+R31*0.1,2)=8,8.09,IF(ROUND(R31+R31*0.1,2)=9,9.09,REPLACE(ROUND(R31+R31*0.1,2),4,1,9)))))))))),IF(AND(ROUND(R31+R31*0.1,2)&gt;=10,ROUND(R31+R31*0.1,2)&lt;=99.99),IF(ROUND(R31+R31*0.1,2)-LEFT(ROUND(R31+R31*0.1,2),2)&lt;=0.49,LEFT(ROUND(R31+R31*0.1,2),2)+0.49,IF(ROUND(R31+R31*0.1,2)-LEFT(ROUND(R31+R31*0.1,2),2)&gt;0.49,LEFT(ROUND(R31+R31*0.1,2),2)+0.99)),IF(AND(ROUND(R31+R31*0.1,2)&gt;=100,ROUND(R31+R31*0.1,2)&lt;=999.99),REPLACE(ROUND(R31+R31*0.1,2),3,4,9),IF(AND(ROUND(R31+R31*0.1,2)&gt;=1000),REPLACE(ROUND(R31+R31*0.1,2),3,5,99)))))</f>
        <v>20.49</v>
      </c>
      <c r="U31" s="26" t="str">
        <f>IF(ROUND(S31+S31*0.1,2)&lt;10,IF(ROUND(S31+S31*0.1,2)=1,1.09,IF(ROUND(S31+S31*0.1,2)=2,2.09,IF(ROUND(S31+S31*0.1,2)=3,3.09,IF(ROUND(S31+S31*0.1,2)=4,4.09,IF(ROUND(S31+S31*0.1,2)=5,5.09,IF(ROUND(S31+S31*0.1,2)=6,6.09,IF(ROUND(S31+S31*0.1,2)=7,7.09,IF(ROUND(S31+S31*0.1,2)=8,8.09,IF(ROUND(S31+S31*0.1,2)=9,9.09,REPLACE(ROUND(S31+S31*0.1,2),4,1,9)))))))))),IF(AND(ROUND(S31+S31*0.1,2)&gt;=10,ROUND(S31+S31*0.1,2)&lt;=99.99),IF(ROUND(S31+S31*0.1,2)-LEFT(ROUND(S31+S31*0.1,2),2)&lt;=0.49,LEFT(ROUND(S31+S31*0.1,2),2)+0.49,IF(ROUND(S31+S31*0.1,2)-LEFT(ROUND(S31+S31*0.1,2),2)&gt;0.49,LEFT(ROUND(S31+S31*0.1,2),2)+0.99)),IF(AND(ROUND(S31+S31*0.1,2)&gt;=100,ROUND(S31+S31*0.1,2)&lt;=999.99),REPLACE(ROUND(S31+S31*0.1,2),3,4,9),IF(AND(ROUND(S31+S31*0.1,2)&gt;=1000),REPLACE(ROUND(S31+S31*0.1,2),3,5,99)))))</f>
        <v>3,79</v>
      </c>
      <c r="V31" s="26">
        <f>IF(ROUND(T31+T31*0.1,2)&lt;10,IF(ROUND(T31+T31*0.1,2)=1,1.09,IF(ROUND(T31+T31*0.1,2)=2,2.09,IF(ROUND(T31+T31*0.1,2)=3,3.09,IF(ROUND(T31+T31*0.1,2)=4,4.09,IF(ROUND(T31+T31*0.1,2)=5,5.09,IF(ROUND(T31+T31*0.1,2)=6,6.09,IF(ROUND(T31+T31*0.1,2)=7,7.09,IF(ROUND(T31+T31*0.1,2)=8,8.09,IF(ROUND(T31+T31*0.1,2)=9,9.09,REPLACE(ROUND(T31+T31*0.1,2),4,1,9)))))))))),IF(AND(ROUND(T31+T31*0.1,2)&gt;=10,ROUND(T31+T31*0.1,2)&lt;=99.99),IF(ROUND(T31+T31*0.1,2)-LEFT(ROUND(T31+T31*0.1,2),2)&lt;=0.49,LEFT(ROUND(T31+T31*0.1,2),2)+0.49,IF(ROUND(T31+T31*0.1,2)-LEFT(ROUND(T31+T31*0.1,2),2)&gt;0.49,LEFT(ROUND(T31+T31*0.1,2),2)+0.99)),IF(AND(ROUND(T31+T31*0.1,2)&gt;=100,ROUND(T31+T31*0.1,2)&lt;=999.99),REPLACE(ROUND(T31+T31*0.1,2),3,4,9),IF(AND(ROUND(T31+T31*0.1,2)&gt;=1000),REPLACE(ROUND(T31+T31*0.1,2),3,5,99)))))</f>
        <v>22.99</v>
      </c>
      <c r="W31" s="42"/>
      <c r="X31" s="18"/>
      <c r="Y31" s="32"/>
      <c r="Z31" s="29"/>
      <c r="AA31" s="29"/>
      <c r="AB31" s="29"/>
      <c r="AC31" s="29"/>
      <c r="AD31" s="21"/>
      <c r="AE31" s="126"/>
      <c r="AF31" s="122"/>
      <c r="AG31" s="122"/>
      <c r="AH31" s="127"/>
      <c r="AI31" s="127"/>
      <c r="AJ31" s="93">
        <v>64300101</v>
      </c>
      <c r="AK31" s="93">
        <v>64300001</v>
      </c>
      <c r="AL31" s="95"/>
      <c r="AM31" s="95"/>
      <c r="AN31" s="95"/>
      <c r="AO31" s="95"/>
      <c r="AP31" s="95"/>
    </row>
    <row r="32" spans="1:42" s="94" customFormat="1" ht="12.75" customHeight="1">
      <c r="A32" s="82">
        <v>23430548</v>
      </c>
      <c r="B32" s="83">
        <v>3169</v>
      </c>
      <c r="C32" s="82">
        <v>4001766031693</v>
      </c>
      <c r="D32" s="113">
        <v>4001766131690</v>
      </c>
      <c r="E32" s="94" t="s">
        <v>174</v>
      </c>
      <c r="F32" s="82">
        <v>6</v>
      </c>
      <c r="G32" s="82">
        <v>60</v>
      </c>
      <c r="H32" s="85"/>
      <c r="I32" s="85" t="s">
        <v>18</v>
      </c>
      <c r="J32" s="86">
        <v>0.19</v>
      </c>
      <c r="K32" s="86">
        <v>0.19</v>
      </c>
      <c r="L32" s="41">
        <v>1183</v>
      </c>
      <c r="M32" s="41"/>
      <c r="N32" s="87">
        <f>O32/F32</f>
        <v>1.9550000000000001</v>
      </c>
      <c r="O32" s="87">
        <v>11.73</v>
      </c>
      <c r="P32" s="13">
        <f>(R32/(1+K32)-O32)/(R32/(1+K32))</f>
        <v>0.24506760411032988</v>
      </c>
      <c r="Q32" s="17">
        <f>R32/F32</f>
        <v>3.0816666666666666</v>
      </c>
      <c r="R32" s="17">
        <v>18.489999999999998</v>
      </c>
      <c r="S32" s="26" t="str">
        <f>IF(ROUND(Q32+Q32*0.1,2)&lt;10,IF(ROUND(Q32+Q32*0.1,2)=1,1.09,IF(ROUND(Q32+Q32*0.1,2)=2,2.09,IF(ROUND(Q32+Q32*0.1,2)=3,3.09,IF(ROUND(Q32+Q32*0.1,2)=4,4.09,IF(ROUND(Q32+Q32*0.1,2)=5,5.09,IF(ROUND(Q32+Q32*0.1,2)=6,6.09,IF(ROUND(Q32+Q32*0.1,2)=7,7.09,IF(ROUND(Q32+Q32*0.1,2)=8,8.09,IF(ROUND(Q32+Q32*0.1,2)=9,9.09,REPLACE(ROUND(Q32+Q32*0.1,2),4,1,9)))))))))),IF(AND(ROUND(Q32+Q32*0.1,2)&gt;=10,ROUND(Q32+Q32*0.1,2)&lt;=99.99),IF(ROUND(Q32+Q32*0.1,2)-LEFT(ROUND(Q32+Q32*0.1,2),2)&lt;=0.49,LEFT(ROUND(Q32+Q32*0.1,2),2)+0.49,IF(ROUND(Q32+Q32*0.1,2)-LEFT(ROUND(Q32+Q32*0.1,2),2)&gt;0.49,LEFT(ROUND(Q32+Q32*0.1,2),2)+0.99)),IF(AND(ROUND(Q32+Q32*0.1,2)&gt;=100,ROUND(Q32+Q32*0.1,2)&lt;=999.99),REPLACE(ROUND(Q32+Q32*0.1,2),3,4,9),IF(AND(ROUND(Q32+Q32*0.1,2)&gt;=1000),REPLACE(ROUND(Q32+Q32*0.1,2),3,5,99)))))</f>
        <v>3,39</v>
      </c>
      <c r="T32" s="26">
        <f>IF(ROUND(R32+R32*0.1,2)&lt;10,IF(ROUND(R32+R32*0.1,2)=1,1.09,IF(ROUND(R32+R32*0.1,2)=2,2.09,IF(ROUND(R32+R32*0.1,2)=3,3.09,IF(ROUND(R32+R32*0.1,2)=4,4.09,IF(ROUND(R32+R32*0.1,2)=5,5.09,IF(ROUND(R32+R32*0.1,2)=6,6.09,IF(ROUND(R32+R32*0.1,2)=7,7.09,IF(ROUND(R32+R32*0.1,2)=8,8.09,IF(ROUND(R32+R32*0.1,2)=9,9.09,REPLACE(ROUND(R32+R32*0.1,2),4,1,9)))))))))),IF(AND(ROUND(R32+R32*0.1,2)&gt;=10,ROUND(R32+R32*0.1,2)&lt;=99.99),IF(ROUND(R32+R32*0.1,2)-LEFT(ROUND(R32+R32*0.1,2),2)&lt;=0.49,LEFT(ROUND(R32+R32*0.1,2),2)+0.49,IF(ROUND(R32+R32*0.1,2)-LEFT(ROUND(R32+R32*0.1,2),2)&gt;0.49,LEFT(ROUND(R32+R32*0.1,2),2)+0.99)),IF(AND(ROUND(R32+R32*0.1,2)&gt;=100,ROUND(R32+R32*0.1,2)&lt;=999.99),REPLACE(ROUND(R32+R32*0.1,2),3,4,9),IF(AND(ROUND(R32+R32*0.1,2)&gt;=1000),REPLACE(ROUND(R32+R32*0.1,2),3,5,99)))))</f>
        <v>20.49</v>
      </c>
      <c r="U32" s="26" t="str">
        <f>IF(ROUND(S32+S32*0.1,2)&lt;10,IF(ROUND(S32+S32*0.1,2)=1,1.09,IF(ROUND(S32+S32*0.1,2)=2,2.09,IF(ROUND(S32+S32*0.1,2)=3,3.09,IF(ROUND(S32+S32*0.1,2)=4,4.09,IF(ROUND(S32+S32*0.1,2)=5,5.09,IF(ROUND(S32+S32*0.1,2)=6,6.09,IF(ROUND(S32+S32*0.1,2)=7,7.09,IF(ROUND(S32+S32*0.1,2)=8,8.09,IF(ROUND(S32+S32*0.1,2)=9,9.09,REPLACE(ROUND(S32+S32*0.1,2),4,1,9)))))))))),IF(AND(ROUND(S32+S32*0.1,2)&gt;=10,ROUND(S32+S32*0.1,2)&lt;=99.99),IF(ROUND(S32+S32*0.1,2)-LEFT(ROUND(S32+S32*0.1,2),2)&lt;=0.49,LEFT(ROUND(S32+S32*0.1,2),2)+0.49,IF(ROUND(S32+S32*0.1,2)-LEFT(ROUND(S32+S32*0.1,2),2)&gt;0.49,LEFT(ROUND(S32+S32*0.1,2),2)+0.99)),IF(AND(ROUND(S32+S32*0.1,2)&gt;=100,ROUND(S32+S32*0.1,2)&lt;=999.99),REPLACE(ROUND(S32+S32*0.1,2),3,4,9),IF(AND(ROUND(S32+S32*0.1,2)&gt;=1000),REPLACE(ROUND(S32+S32*0.1,2),3,5,99)))))</f>
        <v>3,79</v>
      </c>
      <c r="V32" s="26">
        <f>IF(ROUND(T32+T32*0.1,2)&lt;10,IF(ROUND(T32+T32*0.1,2)=1,1.09,IF(ROUND(T32+T32*0.1,2)=2,2.09,IF(ROUND(T32+T32*0.1,2)=3,3.09,IF(ROUND(T32+T32*0.1,2)=4,4.09,IF(ROUND(T32+T32*0.1,2)=5,5.09,IF(ROUND(T32+T32*0.1,2)=6,6.09,IF(ROUND(T32+T32*0.1,2)=7,7.09,IF(ROUND(T32+T32*0.1,2)=8,8.09,IF(ROUND(T32+T32*0.1,2)=9,9.09,REPLACE(ROUND(T32+T32*0.1,2),4,1,9)))))))))),IF(AND(ROUND(T32+T32*0.1,2)&gt;=10,ROUND(T32+T32*0.1,2)&lt;=99.99),IF(ROUND(T32+T32*0.1,2)-LEFT(ROUND(T32+T32*0.1,2),2)&lt;=0.49,LEFT(ROUND(T32+T32*0.1,2),2)+0.49,IF(ROUND(T32+T32*0.1,2)-LEFT(ROUND(T32+T32*0.1,2),2)&gt;0.49,LEFT(ROUND(T32+T32*0.1,2),2)+0.99)),IF(AND(ROUND(T32+T32*0.1,2)&gt;=100,ROUND(T32+T32*0.1,2)&lt;=999.99),REPLACE(ROUND(T32+T32*0.1,2),3,4,9),IF(AND(ROUND(T32+T32*0.1,2)&gt;=1000),REPLACE(ROUND(T32+T32*0.1,2),3,5,99)))))</f>
        <v>22.99</v>
      </c>
      <c r="W32" s="88"/>
      <c r="X32" s="89"/>
      <c r="Y32" s="13"/>
      <c r="Z32" s="90"/>
      <c r="AA32" s="90"/>
      <c r="AB32" s="91"/>
      <c r="AC32" s="91"/>
      <c r="AD32" s="91"/>
      <c r="AE32" s="91"/>
      <c r="AF32" s="92"/>
      <c r="AG32" s="92"/>
      <c r="AH32" s="92"/>
      <c r="AI32" s="17"/>
      <c r="AJ32" s="93">
        <v>64300101</v>
      </c>
      <c r="AK32" s="93">
        <v>64300001</v>
      </c>
      <c r="AL32" s="125"/>
      <c r="AM32" s="125"/>
    </row>
    <row r="33" spans="1:38" s="94" customFormat="1" ht="12.75" customHeight="1">
      <c r="A33" s="83">
        <v>23430015</v>
      </c>
      <c r="B33" s="83">
        <v>3180</v>
      </c>
      <c r="C33" s="82">
        <v>4001766031808</v>
      </c>
      <c r="D33" s="113">
        <v>4001766131805</v>
      </c>
      <c r="E33" s="94" t="s">
        <v>170</v>
      </c>
      <c r="F33" s="82">
        <v>6</v>
      </c>
      <c r="G33" s="82">
        <v>60</v>
      </c>
      <c r="H33" s="85"/>
      <c r="I33" s="85" t="s">
        <v>18</v>
      </c>
      <c r="J33" s="86">
        <v>0.19</v>
      </c>
      <c r="K33" s="86">
        <v>0.19</v>
      </c>
      <c r="L33" s="41">
        <v>1183</v>
      </c>
      <c r="M33" s="41"/>
      <c r="N33" s="87">
        <f>O33/F33</f>
        <v>1.2350000000000001</v>
      </c>
      <c r="O33" s="87">
        <v>7.41</v>
      </c>
      <c r="P33" s="13">
        <f>(R33/(1+K33)-O33)/(R33/(1+K33))</f>
        <v>0.26456213511259391</v>
      </c>
      <c r="Q33" s="17">
        <f>R33/F33</f>
        <v>1.9983333333333333</v>
      </c>
      <c r="R33" s="17">
        <v>11.99</v>
      </c>
      <c r="S33" s="26" t="str">
        <f>IF(ROUND(Q33+Q33*0.1,2)&lt;10,IF(ROUND(Q33+Q33*0.1,2)=1,1.09,IF(ROUND(Q33+Q33*0.1,2)=2,2.09,IF(ROUND(Q33+Q33*0.1,2)=3,3.09,IF(ROUND(Q33+Q33*0.1,2)=4,4.09,IF(ROUND(Q33+Q33*0.1,2)=5,5.09,IF(ROUND(Q33+Q33*0.1,2)=6,6.09,IF(ROUND(Q33+Q33*0.1,2)=7,7.09,IF(ROUND(Q33+Q33*0.1,2)=8,8.09,IF(ROUND(Q33+Q33*0.1,2)=9,9.09,REPLACE(ROUND(Q33+Q33*0.1,2),4,1,9)))))))))),IF(AND(ROUND(Q33+Q33*0.1,2)&gt;=10,ROUND(Q33+Q33*0.1,2)&lt;=99.99),IF(ROUND(Q33+Q33*0.1,2)-LEFT(ROUND(Q33+Q33*0.1,2),2)&lt;=0.49,LEFT(ROUND(Q33+Q33*0.1,2),2)+0.49,IF(ROUND(Q33+Q33*0.1,2)-LEFT(ROUND(Q33+Q33*0.1,2),2)&gt;0.49,LEFT(ROUND(Q33+Q33*0.1,2),2)+0.99)),IF(AND(ROUND(Q33+Q33*0.1,2)&gt;=100,ROUND(Q33+Q33*0.1,2)&lt;=999.99),REPLACE(ROUND(Q33+Q33*0.1,2),3,4,9),IF(AND(ROUND(Q33+Q33*0.1,2)&gt;=1000),REPLACE(ROUND(Q33+Q33*0.1,2),3,5,99)))))</f>
        <v>2,29</v>
      </c>
      <c r="T33" s="26">
        <f>IF(ROUND(R33+R33*0.1,2)&lt;10,IF(ROUND(R33+R33*0.1,2)=1,1.09,IF(ROUND(R33+R33*0.1,2)=2,2.09,IF(ROUND(R33+R33*0.1,2)=3,3.09,IF(ROUND(R33+R33*0.1,2)=4,4.09,IF(ROUND(R33+R33*0.1,2)=5,5.09,IF(ROUND(R33+R33*0.1,2)=6,6.09,IF(ROUND(R33+R33*0.1,2)=7,7.09,IF(ROUND(R33+R33*0.1,2)=8,8.09,IF(ROUND(R33+R33*0.1,2)=9,9.09,REPLACE(ROUND(R33+R33*0.1,2),4,1,9)))))))))),IF(AND(ROUND(R33+R33*0.1,2)&gt;=10,ROUND(R33+R33*0.1,2)&lt;=99.99),IF(ROUND(R33+R33*0.1,2)-LEFT(ROUND(R33+R33*0.1,2),2)&lt;=0.49,LEFT(ROUND(R33+R33*0.1,2),2)+0.49,IF(ROUND(R33+R33*0.1,2)-LEFT(ROUND(R33+R33*0.1,2),2)&gt;0.49,LEFT(ROUND(R33+R33*0.1,2),2)+0.99)),IF(AND(ROUND(R33+R33*0.1,2)&gt;=100,ROUND(R33+R33*0.1,2)&lt;=999.99),REPLACE(ROUND(R33+R33*0.1,2),3,4,9),IF(AND(ROUND(R33+R33*0.1,2)&gt;=1000),REPLACE(ROUND(R33+R33*0.1,2),3,5,99)))))</f>
        <v>13.49</v>
      </c>
      <c r="U33" s="26" t="str">
        <f>IF(ROUND(S33+S33*0.1,2)&lt;10,IF(ROUND(S33+S33*0.1,2)=1,1.09,IF(ROUND(S33+S33*0.1,2)=2,2.09,IF(ROUND(S33+S33*0.1,2)=3,3.09,IF(ROUND(S33+S33*0.1,2)=4,4.09,IF(ROUND(S33+S33*0.1,2)=5,5.09,IF(ROUND(S33+S33*0.1,2)=6,6.09,IF(ROUND(S33+S33*0.1,2)=7,7.09,IF(ROUND(S33+S33*0.1,2)=8,8.09,IF(ROUND(S33+S33*0.1,2)=9,9.09,REPLACE(ROUND(S33+S33*0.1,2),4,1,9)))))))))),IF(AND(ROUND(S33+S33*0.1,2)&gt;=10,ROUND(S33+S33*0.1,2)&lt;=99.99),IF(ROUND(S33+S33*0.1,2)-LEFT(ROUND(S33+S33*0.1,2),2)&lt;=0.49,LEFT(ROUND(S33+S33*0.1,2),2)+0.49,IF(ROUND(S33+S33*0.1,2)-LEFT(ROUND(S33+S33*0.1,2),2)&gt;0.49,LEFT(ROUND(S33+S33*0.1,2),2)+0.99)),IF(AND(ROUND(S33+S33*0.1,2)&gt;=100,ROUND(S33+S33*0.1,2)&lt;=999.99),REPLACE(ROUND(S33+S33*0.1,2),3,4,9),IF(AND(ROUND(S33+S33*0.1,2)&gt;=1000),REPLACE(ROUND(S33+S33*0.1,2),3,5,99)))))</f>
        <v>2,59</v>
      </c>
      <c r="V33" s="26">
        <f>IF(ROUND(T33+T33*0.1,2)&lt;10,IF(ROUND(T33+T33*0.1,2)=1,1.09,IF(ROUND(T33+T33*0.1,2)=2,2.09,IF(ROUND(T33+T33*0.1,2)=3,3.09,IF(ROUND(T33+T33*0.1,2)=4,4.09,IF(ROUND(T33+T33*0.1,2)=5,5.09,IF(ROUND(T33+T33*0.1,2)=6,6.09,IF(ROUND(T33+T33*0.1,2)=7,7.09,IF(ROUND(T33+T33*0.1,2)=8,8.09,IF(ROUND(T33+T33*0.1,2)=9,9.09,REPLACE(ROUND(T33+T33*0.1,2),4,1,9)))))))))),IF(AND(ROUND(T33+T33*0.1,2)&gt;=10,ROUND(T33+T33*0.1,2)&lt;=99.99),IF(ROUND(T33+T33*0.1,2)-LEFT(ROUND(T33+T33*0.1,2),2)&lt;=0.49,LEFT(ROUND(T33+T33*0.1,2),2)+0.49,IF(ROUND(T33+T33*0.1,2)-LEFT(ROUND(T33+T33*0.1,2),2)&gt;0.49,LEFT(ROUND(T33+T33*0.1,2),2)+0.99)),IF(AND(ROUND(T33+T33*0.1,2)&gt;=100,ROUND(T33+T33*0.1,2)&lt;=999.99),REPLACE(ROUND(T33+T33*0.1,2),3,4,9),IF(AND(ROUND(T33+T33*0.1,2)&gt;=1000),REPLACE(ROUND(T33+T33*0.1,2),3,5,99)))))</f>
        <v>14.99</v>
      </c>
      <c r="W33" s="88">
        <v>0.72799999999999998</v>
      </c>
      <c r="X33" s="89">
        <f>W33*6</f>
        <v>4.3680000000000003</v>
      </c>
      <c r="Y33" s="13">
        <f>(AA33/(1+K33)-X33)/(AA33/(1+K33))</f>
        <v>0.34944680851063825</v>
      </c>
      <c r="Z33" s="90">
        <f>AA33/F33</f>
        <v>1.3316666666666668</v>
      </c>
      <c r="AA33" s="90">
        <v>7.99</v>
      </c>
      <c r="AB33" s="91" t="str">
        <f>IF(ROUND(Z33+Z33*0.1,2)&lt;10,IF(ROUND(Z33+Z33*0.1,2)=1,1.09,IF(ROUND(Z33+Z33*0.1,2)=2,2.09,IF(ROUND(Z33+Z33*0.1,2)=3,3.09,IF(ROUND(Z33+Z33*0.1,2)=4,4.09,IF(ROUND(Z33+Z33*0.1,2)=5,5.09,IF(ROUND(Z33+Z33*0.1,2)=6,6.09,IF(ROUND(Z33+Z33*0.1,2)=7,7.09,IF(ROUND(Z33+Z33*0.1,2)=8,8.09,IF(ROUND(Z33+Z33*0.1,2)=9,9.09,REPLACE(ROUND(Z33+Z33*0.1,2),4,1,9)))))))))),IF(AND(ROUND(Z33+Z33*0.1,2)&gt;=10,ROUND(Z33+Z33*0.1,2)&lt;=99.99),IF(ROUND(Z33+Z33*0.1,2)-LEFT(ROUND(Z33+Z33*0.1,2),2)&lt;=0.49,LEFT(ROUND(Z33+Z33*0.1,2),2)+0.49,IF(ROUND(Z33+Z33*0.1,2)-LEFT(ROUND(Z33+Z33*0.1,2),2)&gt;0.49,LEFT(ROUND(Z33+Z33*0.1,2),2)+0.99)),IF(AND(ROUND(Z33+Z33*0.1,2)&gt;=100,ROUND(Z33+Z33*0.1,2)&lt;=999.99),REPLACE(ROUND(Z33+Z33*0.1,2),3,4,9),IF(AND(ROUND(Z33+Z33*0.1,2)&gt;=1000),REPLACE(ROUND(Z33+Z33*0.1,2),3,5,99)))))</f>
        <v>1,49</v>
      </c>
      <c r="AC33" s="91" t="str">
        <f>IF(ROUND(AA33+AA33*0.1,2)&lt;10,IF(ROUND(AA33+AA33*0.1,2)=1,1.09,IF(ROUND(AA33+AA33*0.1,2)=2,2.09,IF(ROUND(AA33+AA33*0.1,2)=3,3.09,IF(ROUND(AA33+AA33*0.1,2)=4,4.09,IF(ROUND(AA33+AA33*0.1,2)=5,5.09,IF(ROUND(AA33+AA33*0.1,2)=6,6.09,IF(ROUND(AA33+AA33*0.1,2)=7,7.09,IF(ROUND(AA33+AA33*0.1,2)=8,8.09,IF(ROUND(AA33+AA33*0.1,2)=9,9.09,REPLACE(ROUND(AA33+AA33*0.1,2),4,1,9)))))))))),IF(AND(ROUND(AA33+AA33*0.1,2)&gt;=10,ROUND(AA33+AA33*0.1,2)&lt;=99.99),IF(ROUND(AA33+AA33*0.1,2)-LEFT(ROUND(AA33+AA33*0.1,2),2)&lt;=0.49,LEFT(ROUND(AA33+AA33*0.1,2),2)+0.49,IF(ROUND(AA33+AA33*0.1,2)-LEFT(ROUND(AA33+AA33*0.1,2),2)&gt;0.49,LEFT(ROUND(AA33+AA33*0.1,2),2)+0.99)),IF(AND(ROUND(AA33+AA33*0.1,2)&gt;=100,ROUND(AA33+AA33*0.1,2)&lt;=999.99),REPLACE(ROUND(AA33+AA33*0.1,2),3,4,9),IF(AND(ROUND(AA33+AA33*0.1,2)&gt;=1000),REPLACE(ROUND(AA33+AA33*0.1,2),3,5,99)))))</f>
        <v>8,79</v>
      </c>
      <c r="AD33" s="91" t="str">
        <f t="shared" ref="AD33:AE36" si="0">IF(ROUND(AB33+AB33*0.1,2)&lt;10,IF(ROUND(AB33+AB33*0.1,2)=1,1.09,IF(ROUND(AB33+AB33*0.1,2)=2,2.09,IF(ROUND(AB33+AB33*0.1,2)=3,3.09,IF(ROUND(AB33+AB33*0.1,2)=4,4.09,IF(ROUND(AB33+AB33*0.1,2)=5,5.09,IF(ROUND(AB33+AB33*0.1,2)=6,6.09,IF(ROUND(AB33+AB33*0.1,2)=7,7.09,IF(ROUND(AB33+AB33*0.1,2)=8,8.09,IF(ROUND(AB33+AB33*0.1,2)=9,9.09,REPLACE(ROUND(AB33+AB33*0.1,2),4,1,9)))))))))),IF(AND(ROUND(AB33+AB33*0.1,2)&gt;=10,ROUND(AB33+AB33*0.1,2)&lt;=99.99),IF(ROUND(AB33+AB33*0.1,2)-LEFT(ROUND(AB33+AB33*0.1,2),2)&lt;=0.49,LEFT(ROUND(AB33+AB33*0.1,2),2)+0.49,IF(ROUND(AB33+AB33*0.1,2)-LEFT(ROUND(AB33+AB33*0.1,2),2)&gt;0.49,LEFT(ROUND(AB33+AB33*0.1,2),2)+0.99)),IF(AND(ROUND(AB33+AB33*0.1,2)&gt;=100,ROUND(AB33+AB33*0.1,2)&lt;=999.99),REPLACE(ROUND(AB33+AB33*0.1,2),3,4,9),IF(AND(ROUND(AB33+AB33*0.1,2)&gt;=1000),REPLACE(ROUND(AB33+AB33*0.1,2),3,5,99)))))</f>
        <v>1,69</v>
      </c>
      <c r="AE33" s="91" t="str">
        <f t="shared" si="0"/>
        <v>9,69</v>
      </c>
      <c r="AF33" s="92">
        <f>N33-W33</f>
        <v>0.50700000000000012</v>
      </c>
      <c r="AG33" s="92">
        <f>O33-X33</f>
        <v>3.0419999999999998</v>
      </c>
      <c r="AH33" s="92">
        <f>Q33-Z33</f>
        <v>0.66666666666666652</v>
      </c>
      <c r="AI33" s="17">
        <f>R33-AA33</f>
        <v>4</v>
      </c>
      <c r="AJ33" s="93">
        <v>64300101</v>
      </c>
      <c r="AK33" s="93">
        <v>64300001</v>
      </c>
    </row>
    <row r="34" spans="1:38" s="94" customFormat="1" ht="12.75" customHeight="1">
      <c r="A34" s="117">
        <v>23430035</v>
      </c>
      <c r="B34" s="83">
        <v>3181</v>
      </c>
      <c r="C34" s="113">
        <v>4001766001818</v>
      </c>
      <c r="D34" s="113">
        <v>4001766061812</v>
      </c>
      <c r="E34" s="151" t="s">
        <v>187</v>
      </c>
      <c r="F34" s="82">
        <v>6</v>
      </c>
      <c r="G34" s="82">
        <v>60</v>
      </c>
      <c r="H34" s="85"/>
      <c r="I34" s="85" t="s">
        <v>18</v>
      </c>
      <c r="J34" s="86">
        <v>0.19</v>
      </c>
      <c r="K34" s="86">
        <v>0.19</v>
      </c>
      <c r="L34" s="41">
        <v>1183</v>
      </c>
      <c r="M34" s="41"/>
      <c r="N34" s="87">
        <f>O34/F34</f>
        <v>1.2350000000000001</v>
      </c>
      <c r="O34" s="87">
        <v>7.41</v>
      </c>
      <c r="P34" s="13">
        <f>(R34/(1+K34)-O34)/(R34/(1+K34))</f>
        <v>0.26456213511259391</v>
      </c>
      <c r="Q34" s="17">
        <f>R34/F34</f>
        <v>1.9983333333333333</v>
      </c>
      <c r="R34" s="17">
        <v>11.99</v>
      </c>
      <c r="S34" s="26" t="str">
        <f>IF(ROUND(Q34+Q34*0.1,2)&lt;10,IF(ROUND(Q34+Q34*0.1,2)=1,1.09,IF(ROUND(Q34+Q34*0.1,2)=2,2.09,IF(ROUND(Q34+Q34*0.1,2)=3,3.09,IF(ROUND(Q34+Q34*0.1,2)=4,4.09,IF(ROUND(Q34+Q34*0.1,2)=5,5.09,IF(ROUND(Q34+Q34*0.1,2)=6,6.09,IF(ROUND(Q34+Q34*0.1,2)=7,7.09,IF(ROUND(Q34+Q34*0.1,2)=8,8.09,IF(ROUND(Q34+Q34*0.1,2)=9,9.09,REPLACE(ROUND(Q34+Q34*0.1,2),4,1,9)))))))))),IF(AND(ROUND(Q34+Q34*0.1,2)&gt;=10,ROUND(Q34+Q34*0.1,2)&lt;=99.99),IF(ROUND(Q34+Q34*0.1,2)-LEFT(ROUND(Q34+Q34*0.1,2),2)&lt;=0.49,LEFT(ROUND(Q34+Q34*0.1,2),2)+0.49,IF(ROUND(Q34+Q34*0.1,2)-LEFT(ROUND(Q34+Q34*0.1,2),2)&gt;0.49,LEFT(ROUND(Q34+Q34*0.1,2),2)+0.99)),IF(AND(ROUND(Q34+Q34*0.1,2)&gt;=100,ROUND(Q34+Q34*0.1,2)&lt;=999.99),REPLACE(ROUND(Q34+Q34*0.1,2),3,4,9),IF(AND(ROUND(Q34+Q34*0.1,2)&gt;=1000),REPLACE(ROUND(Q34+Q34*0.1,2),3,5,99)))))</f>
        <v>2,29</v>
      </c>
      <c r="T34" s="26">
        <f>IF(ROUND(R34+R34*0.1,2)&lt;10,IF(ROUND(R34+R34*0.1,2)=1,1.09,IF(ROUND(R34+R34*0.1,2)=2,2.09,IF(ROUND(R34+R34*0.1,2)=3,3.09,IF(ROUND(R34+R34*0.1,2)=4,4.09,IF(ROUND(R34+R34*0.1,2)=5,5.09,IF(ROUND(R34+R34*0.1,2)=6,6.09,IF(ROUND(R34+R34*0.1,2)=7,7.09,IF(ROUND(R34+R34*0.1,2)=8,8.09,IF(ROUND(R34+R34*0.1,2)=9,9.09,REPLACE(ROUND(R34+R34*0.1,2),4,1,9)))))))))),IF(AND(ROUND(R34+R34*0.1,2)&gt;=10,ROUND(R34+R34*0.1,2)&lt;=99.99),IF(ROUND(R34+R34*0.1,2)-LEFT(ROUND(R34+R34*0.1,2),2)&lt;=0.49,LEFT(ROUND(R34+R34*0.1,2),2)+0.49,IF(ROUND(R34+R34*0.1,2)-LEFT(ROUND(R34+R34*0.1,2),2)&gt;0.49,LEFT(ROUND(R34+R34*0.1,2),2)+0.99)),IF(AND(ROUND(R34+R34*0.1,2)&gt;=100,ROUND(R34+R34*0.1,2)&lt;=999.99),REPLACE(ROUND(R34+R34*0.1,2),3,4,9),IF(AND(ROUND(R34+R34*0.1,2)&gt;=1000),REPLACE(ROUND(R34+R34*0.1,2),3,5,99)))))</f>
        <v>13.49</v>
      </c>
      <c r="U34" s="26" t="str">
        <f t="shared" ref="U34:U57" si="1">IF(ROUND(S34+S34*0.1,2)&lt;10,IF(ROUND(S34+S34*0.1,2)=1,1.09,IF(ROUND(S34+S34*0.1,2)=2,2.09,IF(ROUND(S34+S34*0.1,2)=3,3.09,IF(ROUND(S34+S34*0.1,2)=4,4.09,IF(ROUND(S34+S34*0.1,2)=5,5.09,IF(ROUND(S34+S34*0.1,2)=6,6.09,IF(ROUND(S34+S34*0.1,2)=7,7.09,IF(ROUND(S34+S34*0.1,2)=8,8.09,IF(ROUND(S34+S34*0.1,2)=9,9.09,REPLACE(ROUND(S34+S34*0.1,2),4,1,9)))))))))),IF(AND(ROUND(S34+S34*0.1,2)&gt;=10,ROUND(S34+S34*0.1,2)&lt;=99.99),IF(ROUND(S34+S34*0.1,2)-LEFT(ROUND(S34+S34*0.1,2),2)&lt;=0.49,LEFT(ROUND(S34+S34*0.1,2),2)+0.49,IF(ROUND(S34+S34*0.1,2)-LEFT(ROUND(S34+S34*0.1,2),2)&gt;0.49,LEFT(ROUND(S34+S34*0.1,2),2)+0.99)),IF(AND(ROUND(S34+S34*0.1,2)&gt;=100,ROUND(S34+S34*0.1,2)&lt;=999.99),REPLACE(ROUND(S34+S34*0.1,2),3,4,9),IF(AND(ROUND(S34+S34*0.1,2)&gt;=1000),REPLACE(ROUND(S34+S34*0.1,2),3,5,99)))))</f>
        <v>2,59</v>
      </c>
      <c r="V34" s="26">
        <f t="shared" ref="V34:V57" si="2">IF(ROUND(T34+T34*0.1,2)&lt;10,IF(ROUND(T34+T34*0.1,2)=1,1.09,IF(ROUND(T34+T34*0.1,2)=2,2.09,IF(ROUND(T34+T34*0.1,2)=3,3.09,IF(ROUND(T34+T34*0.1,2)=4,4.09,IF(ROUND(T34+T34*0.1,2)=5,5.09,IF(ROUND(T34+T34*0.1,2)=6,6.09,IF(ROUND(T34+T34*0.1,2)=7,7.09,IF(ROUND(T34+T34*0.1,2)=8,8.09,IF(ROUND(T34+T34*0.1,2)=9,9.09,REPLACE(ROUND(T34+T34*0.1,2),4,1,9)))))))))),IF(AND(ROUND(T34+T34*0.1,2)&gt;=10,ROUND(T34+T34*0.1,2)&lt;=99.99),IF(ROUND(T34+T34*0.1,2)-LEFT(ROUND(T34+T34*0.1,2),2)&lt;=0.49,LEFT(ROUND(T34+T34*0.1,2),2)+0.49,IF(ROUND(T34+T34*0.1,2)-LEFT(ROUND(T34+T34*0.1,2),2)&gt;0.49,LEFT(ROUND(T34+T34*0.1,2),2)+0.99)),IF(AND(ROUND(T34+T34*0.1,2)&gt;=100,ROUND(T34+T34*0.1,2)&lt;=999.99),REPLACE(ROUND(T34+T34*0.1,2),3,4,9),IF(AND(ROUND(T34+T34*0.1,2)&gt;=1000),REPLACE(ROUND(T34+T34*0.1,2),3,5,99)))))</f>
        <v>14.99</v>
      </c>
      <c r="W34" s="88">
        <v>0.72799999999999998</v>
      </c>
      <c r="X34" s="89">
        <f>W34*6</f>
        <v>4.3680000000000003</v>
      </c>
      <c r="Y34" s="13">
        <f>(AA34/(1+K34)-X34)/(AA34/(1+K34))</f>
        <v>0.34944680851063825</v>
      </c>
      <c r="Z34" s="90">
        <f>AA34/F34</f>
        <v>1.3316666666666668</v>
      </c>
      <c r="AA34" s="90">
        <v>7.99</v>
      </c>
      <c r="AB34" s="91" t="str">
        <f>IF(ROUND(Z34+Z34*0.1,2)&lt;10,IF(ROUND(Z34+Z34*0.1,2)=1,1.09,IF(ROUND(Z34+Z34*0.1,2)=2,2.09,IF(ROUND(Z34+Z34*0.1,2)=3,3.09,IF(ROUND(Z34+Z34*0.1,2)=4,4.09,IF(ROUND(Z34+Z34*0.1,2)=5,5.09,IF(ROUND(Z34+Z34*0.1,2)=6,6.09,IF(ROUND(Z34+Z34*0.1,2)=7,7.09,IF(ROUND(Z34+Z34*0.1,2)=8,8.09,IF(ROUND(Z34+Z34*0.1,2)=9,9.09,REPLACE(ROUND(Z34+Z34*0.1,2),4,1,9)))))))))),IF(AND(ROUND(Z34+Z34*0.1,2)&gt;=10,ROUND(Z34+Z34*0.1,2)&lt;=99.99),IF(ROUND(Z34+Z34*0.1,2)-LEFT(ROUND(Z34+Z34*0.1,2),2)&lt;=0.49,LEFT(ROUND(Z34+Z34*0.1,2),2)+0.49,IF(ROUND(Z34+Z34*0.1,2)-LEFT(ROUND(Z34+Z34*0.1,2),2)&gt;0.49,LEFT(ROUND(Z34+Z34*0.1,2),2)+0.99)),IF(AND(ROUND(Z34+Z34*0.1,2)&gt;=100,ROUND(Z34+Z34*0.1,2)&lt;=999.99),REPLACE(ROUND(Z34+Z34*0.1,2),3,4,9),IF(AND(ROUND(Z34+Z34*0.1,2)&gt;=1000),REPLACE(ROUND(Z34+Z34*0.1,2),3,5,99)))))</f>
        <v>1,49</v>
      </c>
      <c r="AC34" s="91" t="str">
        <f>IF(ROUND(AA34+AA34*0.1,2)&lt;10,IF(ROUND(AA34+AA34*0.1,2)=1,1.09,IF(ROUND(AA34+AA34*0.1,2)=2,2.09,IF(ROUND(AA34+AA34*0.1,2)=3,3.09,IF(ROUND(AA34+AA34*0.1,2)=4,4.09,IF(ROUND(AA34+AA34*0.1,2)=5,5.09,IF(ROUND(AA34+AA34*0.1,2)=6,6.09,IF(ROUND(AA34+AA34*0.1,2)=7,7.09,IF(ROUND(AA34+AA34*0.1,2)=8,8.09,IF(ROUND(AA34+AA34*0.1,2)=9,9.09,REPLACE(ROUND(AA34+AA34*0.1,2),4,1,9)))))))))),IF(AND(ROUND(AA34+AA34*0.1,2)&gt;=10,ROUND(AA34+AA34*0.1,2)&lt;=99.99),IF(ROUND(AA34+AA34*0.1,2)-LEFT(ROUND(AA34+AA34*0.1,2),2)&lt;=0.49,LEFT(ROUND(AA34+AA34*0.1,2),2)+0.49,IF(ROUND(AA34+AA34*0.1,2)-LEFT(ROUND(AA34+AA34*0.1,2),2)&gt;0.49,LEFT(ROUND(AA34+AA34*0.1,2),2)+0.99)),IF(AND(ROUND(AA34+AA34*0.1,2)&gt;=100,ROUND(AA34+AA34*0.1,2)&lt;=999.99),REPLACE(ROUND(AA34+AA34*0.1,2),3,4,9),IF(AND(ROUND(AA34+AA34*0.1,2)&gt;=1000),REPLACE(ROUND(AA34+AA34*0.1,2),3,5,99)))))</f>
        <v>8,79</v>
      </c>
      <c r="AD34" s="91" t="str">
        <f t="shared" si="0"/>
        <v>1,69</v>
      </c>
      <c r="AE34" s="91" t="str">
        <f t="shared" si="0"/>
        <v>9,69</v>
      </c>
      <c r="AF34" s="92">
        <f>N34-W34</f>
        <v>0.50700000000000012</v>
      </c>
      <c r="AG34" s="92">
        <f>O34-X34</f>
        <v>3.0419999999999998</v>
      </c>
      <c r="AH34" s="92">
        <f>Q34-Z34</f>
        <v>0.66666666666666652</v>
      </c>
      <c r="AI34" s="17">
        <f>R34-AA34</f>
        <v>4</v>
      </c>
      <c r="AJ34" s="93">
        <v>64300101</v>
      </c>
      <c r="AK34" s="93">
        <v>64300001</v>
      </c>
    </row>
    <row r="35" spans="1:38" s="94" customFormat="1" ht="12.75" customHeight="1">
      <c r="A35" s="117">
        <v>23430026</v>
      </c>
      <c r="B35" s="83">
        <v>3182</v>
      </c>
      <c r="C35" s="113">
        <v>4001766001825</v>
      </c>
      <c r="D35" s="113">
        <v>4001766061829</v>
      </c>
      <c r="E35" s="94" t="s">
        <v>150</v>
      </c>
      <c r="F35" s="82">
        <v>6</v>
      </c>
      <c r="G35" s="82">
        <v>60</v>
      </c>
      <c r="H35" s="85"/>
      <c r="I35" s="85" t="s">
        <v>18</v>
      </c>
      <c r="J35" s="86">
        <v>0.19</v>
      </c>
      <c r="K35" s="86">
        <v>0.19</v>
      </c>
      <c r="L35" s="41">
        <v>1183</v>
      </c>
      <c r="M35" s="41"/>
      <c r="N35" s="87">
        <f>O35/F35</f>
        <v>1.2350000000000001</v>
      </c>
      <c r="O35" s="87">
        <v>7.41</v>
      </c>
      <c r="P35" s="13">
        <f>(R35/(1+K35)-O35)/(R35/(1+K35))</f>
        <v>0.26456213511259391</v>
      </c>
      <c r="Q35" s="17">
        <f>R35/F35</f>
        <v>1.9983333333333333</v>
      </c>
      <c r="R35" s="17">
        <v>11.99</v>
      </c>
      <c r="S35" s="26" t="str">
        <f>IF(ROUND(Q35+Q35*0.1,2)&lt;10,IF(ROUND(Q35+Q35*0.1,2)=1,1.09,IF(ROUND(Q35+Q35*0.1,2)=2,2.09,IF(ROUND(Q35+Q35*0.1,2)=3,3.09,IF(ROUND(Q35+Q35*0.1,2)=4,4.09,IF(ROUND(Q35+Q35*0.1,2)=5,5.09,IF(ROUND(Q35+Q35*0.1,2)=6,6.09,IF(ROUND(Q35+Q35*0.1,2)=7,7.09,IF(ROUND(Q35+Q35*0.1,2)=8,8.09,IF(ROUND(Q35+Q35*0.1,2)=9,9.09,REPLACE(ROUND(Q35+Q35*0.1,2),4,1,9)))))))))),IF(AND(ROUND(Q35+Q35*0.1,2)&gt;=10,ROUND(Q35+Q35*0.1,2)&lt;=99.99),IF(ROUND(Q35+Q35*0.1,2)-LEFT(ROUND(Q35+Q35*0.1,2),2)&lt;=0.49,LEFT(ROUND(Q35+Q35*0.1,2),2)+0.49,IF(ROUND(Q35+Q35*0.1,2)-LEFT(ROUND(Q35+Q35*0.1,2),2)&gt;0.49,LEFT(ROUND(Q35+Q35*0.1,2),2)+0.99)),IF(AND(ROUND(Q35+Q35*0.1,2)&gt;=100,ROUND(Q35+Q35*0.1,2)&lt;=999.99),REPLACE(ROUND(Q35+Q35*0.1,2),3,4,9),IF(AND(ROUND(Q35+Q35*0.1,2)&gt;=1000),REPLACE(ROUND(Q35+Q35*0.1,2),3,5,99)))))</f>
        <v>2,29</v>
      </c>
      <c r="T35" s="26">
        <f>IF(ROUND(R35+R35*0.1,2)&lt;10,IF(ROUND(R35+R35*0.1,2)=1,1.09,IF(ROUND(R35+R35*0.1,2)=2,2.09,IF(ROUND(R35+R35*0.1,2)=3,3.09,IF(ROUND(R35+R35*0.1,2)=4,4.09,IF(ROUND(R35+R35*0.1,2)=5,5.09,IF(ROUND(R35+R35*0.1,2)=6,6.09,IF(ROUND(R35+R35*0.1,2)=7,7.09,IF(ROUND(R35+R35*0.1,2)=8,8.09,IF(ROUND(R35+R35*0.1,2)=9,9.09,REPLACE(ROUND(R35+R35*0.1,2),4,1,9)))))))))),IF(AND(ROUND(R35+R35*0.1,2)&gt;=10,ROUND(R35+R35*0.1,2)&lt;=99.99),IF(ROUND(R35+R35*0.1,2)-LEFT(ROUND(R35+R35*0.1,2),2)&lt;=0.49,LEFT(ROUND(R35+R35*0.1,2),2)+0.49,IF(ROUND(R35+R35*0.1,2)-LEFT(ROUND(R35+R35*0.1,2),2)&gt;0.49,LEFT(ROUND(R35+R35*0.1,2),2)+0.99)),IF(AND(ROUND(R35+R35*0.1,2)&gt;=100,ROUND(R35+R35*0.1,2)&lt;=999.99),REPLACE(ROUND(R35+R35*0.1,2),3,4,9),IF(AND(ROUND(R35+R35*0.1,2)&gt;=1000),REPLACE(ROUND(R35+R35*0.1,2),3,5,99)))))</f>
        <v>13.49</v>
      </c>
      <c r="U35" s="26" t="str">
        <f t="shared" si="1"/>
        <v>2,59</v>
      </c>
      <c r="V35" s="26">
        <f t="shared" si="2"/>
        <v>14.99</v>
      </c>
      <c r="W35" s="88">
        <v>0.72799999999999998</v>
      </c>
      <c r="X35" s="89">
        <f>W35*6</f>
        <v>4.3680000000000003</v>
      </c>
      <c r="Y35" s="13">
        <f>(AA35/(1+K35)-X35)/(AA35/(1+K35))</f>
        <v>0.34944680851063825</v>
      </c>
      <c r="Z35" s="90">
        <f>AA35/F35</f>
        <v>1.3316666666666668</v>
      </c>
      <c r="AA35" s="90">
        <v>7.99</v>
      </c>
      <c r="AB35" s="91" t="str">
        <f>IF(ROUND(Z35+Z35*0.1,2)&lt;10,IF(ROUND(Z35+Z35*0.1,2)=1,1.09,IF(ROUND(Z35+Z35*0.1,2)=2,2.09,IF(ROUND(Z35+Z35*0.1,2)=3,3.09,IF(ROUND(Z35+Z35*0.1,2)=4,4.09,IF(ROUND(Z35+Z35*0.1,2)=5,5.09,IF(ROUND(Z35+Z35*0.1,2)=6,6.09,IF(ROUND(Z35+Z35*0.1,2)=7,7.09,IF(ROUND(Z35+Z35*0.1,2)=8,8.09,IF(ROUND(Z35+Z35*0.1,2)=9,9.09,REPLACE(ROUND(Z35+Z35*0.1,2),4,1,9)))))))))),IF(AND(ROUND(Z35+Z35*0.1,2)&gt;=10,ROUND(Z35+Z35*0.1,2)&lt;=99.99),IF(ROUND(Z35+Z35*0.1,2)-LEFT(ROUND(Z35+Z35*0.1,2),2)&lt;=0.49,LEFT(ROUND(Z35+Z35*0.1,2),2)+0.49,IF(ROUND(Z35+Z35*0.1,2)-LEFT(ROUND(Z35+Z35*0.1,2),2)&gt;0.49,LEFT(ROUND(Z35+Z35*0.1,2),2)+0.99)),IF(AND(ROUND(Z35+Z35*0.1,2)&gt;=100,ROUND(Z35+Z35*0.1,2)&lt;=999.99),REPLACE(ROUND(Z35+Z35*0.1,2),3,4,9),IF(AND(ROUND(Z35+Z35*0.1,2)&gt;=1000),REPLACE(ROUND(Z35+Z35*0.1,2),3,5,99)))))</f>
        <v>1,49</v>
      </c>
      <c r="AC35" s="91" t="str">
        <f>IF(ROUND(AA35+AA35*0.1,2)&lt;10,IF(ROUND(AA35+AA35*0.1,2)=1,1.09,IF(ROUND(AA35+AA35*0.1,2)=2,2.09,IF(ROUND(AA35+AA35*0.1,2)=3,3.09,IF(ROUND(AA35+AA35*0.1,2)=4,4.09,IF(ROUND(AA35+AA35*0.1,2)=5,5.09,IF(ROUND(AA35+AA35*0.1,2)=6,6.09,IF(ROUND(AA35+AA35*0.1,2)=7,7.09,IF(ROUND(AA35+AA35*0.1,2)=8,8.09,IF(ROUND(AA35+AA35*0.1,2)=9,9.09,REPLACE(ROUND(AA35+AA35*0.1,2),4,1,9)))))))))),IF(AND(ROUND(AA35+AA35*0.1,2)&gt;=10,ROUND(AA35+AA35*0.1,2)&lt;=99.99),IF(ROUND(AA35+AA35*0.1,2)-LEFT(ROUND(AA35+AA35*0.1,2),2)&lt;=0.49,LEFT(ROUND(AA35+AA35*0.1,2),2)+0.49,IF(ROUND(AA35+AA35*0.1,2)-LEFT(ROUND(AA35+AA35*0.1,2),2)&gt;0.49,LEFT(ROUND(AA35+AA35*0.1,2),2)+0.99)),IF(AND(ROUND(AA35+AA35*0.1,2)&gt;=100,ROUND(AA35+AA35*0.1,2)&lt;=999.99),REPLACE(ROUND(AA35+AA35*0.1,2),3,4,9),IF(AND(ROUND(AA35+AA35*0.1,2)&gt;=1000),REPLACE(ROUND(AA35+AA35*0.1,2),3,5,99)))))</f>
        <v>8,79</v>
      </c>
      <c r="AD35" s="91" t="str">
        <f t="shared" si="0"/>
        <v>1,69</v>
      </c>
      <c r="AE35" s="91" t="str">
        <f t="shared" si="0"/>
        <v>9,69</v>
      </c>
      <c r="AF35" s="92">
        <f>N35-W35</f>
        <v>0.50700000000000012</v>
      </c>
      <c r="AG35" s="92">
        <f>O35-X35</f>
        <v>3.0419999999999998</v>
      </c>
      <c r="AH35" s="92">
        <f>Q35-Z35</f>
        <v>0.66666666666666652</v>
      </c>
      <c r="AI35" s="17">
        <f>R35-AA35</f>
        <v>4</v>
      </c>
      <c r="AJ35" s="93">
        <v>64300101</v>
      </c>
      <c r="AK35" s="93">
        <v>64300001</v>
      </c>
    </row>
    <row r="36" spans="1:38" s="94" customFormat="1" ht="12.75" customHeight="1">
      <c r="A36" s="117">
        <v>23430027</v>
      </c>
      <c r="B36" s="83">
        <v>3183</v>
      </c>
      <c r="C36" s="113">
        <v>4001766000262</v>
      </c>
      <c r="D36" s="113">
        <v>4001766060266</v>
      </c>
      <c r="E36" s="94" t="s">
        <v>151</v>
      </c>
      <c r="F36" s="82">
        <v>6</v>
      </c>
      <c r="G36" s="82">
        <v>60</v>
      </c>
      <c r="H36" s="85"/>
      <c r="I36" s="85" t="s">
        <v>18</v>
      </c>
      <c r="J36" s="86">
        <v>0.19</v>
      </c>
      <c r="K36" s="86">
        <v>0.19</v>
      </c>
      <c r="L36" s="41">
        <v>1183</v>
      </c>
      <c r="M36" s="41"/>
      <c r="N36" s="87">
        <f>O36/F36</f>
        <v>1.2350000000000001</v>
      </c>
      <c r="O36" s="87">
        <v>7.41</v>
      </c>
      <c r="P36" s="13">
        <f>(R36/(1+K36)-O36)/(R36/(1+K36))</f>
        <v>0.26456213511259391</v>
      </c>
      <c r="Q36" s="17">
        <f>R36/F36</f>
        <v>1.9983333333333333</v>
      </c>
      <c r="R36" s="17">
        <v>11.99</v>
      </c>
      <c r="S36" s="26" t="str">
        <f>IF(ROUND(Q36+Q36*0.1,2)&lt;10,IF(ROUND(Q36+Q36*0.1,2)=1,1.09,IF(ROUND(Q36+Q36*0.1,2)=2,2.09,IF(ROUND(Q36+Q36*0.1,2)=3,3.09,IF(ROUND(Q36+Q36*0.1,2)=4,4.09,IF(ROUND(Q36+Q36*0.1,2)=5,5.09,IF(ROUND(Q36+Q36*0.1,2)=6,6.09,IF(ROUND(Q36+Q36*0.1,2)=7,7.09,IF(ROUND(Q36+Q36*0.1,2)=8,8.09,IF(ROUND(Q36+Q36*0.1,2)=9,9.09,REPLACE(ROUND(Q36+Q36*0.1,2),4,1,9)))))))))),IF(AND(ROUND(Q36+Q36*0.1,2)&gt;=10,ROUND(Q36+Q36*0.1,2)&lt;=99.99),IF(ROUND(Q36+Q36*0.1,2)-LEFT(ROUND(Q36+Q36*0.1,2),2)&lt;=0.49,LEFT(ROUND(Q36+Q36*0.1,2),2)+0.49,IF(ROUND(Q36+Q36*0.1,2)-LEFT(ROUND(Q36+Q36*0.1,2),2)&gt;0.49,LEFT(ROUND(Q36+Q36*0.1,2),2)+0.99)),IF(AND(ROUND(Q36+Q36*0.1,2)&gt;=100,ROUND(Q36+Q36*0.1,2)&lt;=999.99),REPLACE(ROUND(Q36+Q36*0.1,2),3,4,9),IF(AND(ROUND(Q36+Q36*0.1,2)&gt;=1000),REPLACE(ROUND(Q36+Q36*0.1,2),3,5,99)))))</f>
        <v>2,29</v>
      </c>
      <c r="T36" s="26">
        <f>IF(ROUND(R36+R36*0.1,2)&lt;10,IF(ROUND(R36+R36*0.1,2)=1,1.09,IF(ROUND(R36+R36*0.1,2)=2,2.09,IF(ROUND(R36+R36*0.1,2)=3,3.09,IF(ROUND(R36+R36*0.1,2)=4,4.09,IF(ROUND(R36+R36*0.1,2)=5,5.09,IF(ROUND(R36+R36*0.1,2)=6,6.09,IF(ROUND(R36+R36*0.1,2)=7,7.09,IF(ROUND(R36+R36*0.1,2)=8,8.09,IF(ROUND(R36+R36*0.1,2)=9,9.09,REPLACE(ROUND(R36+R36*0.1,2),4,1,9)))))))))),IF(AND(ROUND(R36+R36*0.1,2)&gt;=10,ROUND(R36+R36*0.1,2)&lt;=99.99),IF(ROUND(R36+R36*0.1,2)-LEFT(ROUND(R36+R36*0.1,2),2)&lt;=0.49,LEFT(ROUND(R36+R36*0.1,2),2)+0.49,IF(ROUND(R36+R36*0.1,2)-LEFT(ROUND(R36+R36*0.1,2),2)&gt;0.49,LEFT(ROUND(R36+R36*0.1,2),2)+0.99)),IF(AND(ROUND(R36+R36*0.1,2)&gt;=100,ROUND(R36+R36*0.1,2)&lt;=999.99),REPLACE(ROUND(R36+R36*0.1,2),3,4,9),IF(AND(ROUND(R36+R36*0.1,2)&gt;=1000),REPLACE(ROUND(R36+R36*0.1,2),3,5,99)))))</f>
        <v>13.49</v>
      </c>
      <c r="U36" s="26" t="str">
        <f t="shared" si="1"/>
        <v>2,59</v>
      </c>
      <c r="V36" s="26">
        <f t="shared" si="2"/>
        <v>14.99</v>
      </c>
      <c r="W36" s="88">
        <v>0.72799999999999998</v>
      </c>
      <c r="X36" s="89">
        <f>W36*6</f>
        <v>4.3680000000000003</v>
      </c>
      <c r="Y36" s="13">
        <f>(AA36/(1+K36)-X36)/(AA36/(1+K36))</f>
        <v>0.34944680851063825</v>
      </c>
      <c r="Z36" s="90">
        <f>AA36/F36</f>
        <v>1.3316666666666668</v>
      </c>
      <c r="AA36" s="90">
        <v>7.99</v>
      </c>
      <c r="AB36" s="91" t="str">
        <f>IF(ROUND(Z36+Z36*0.1,2)&lt;10,IF(ROUND(Z36+Z36*0.1,2)=1,1.09,IF(ROUND(Z36+Z36*0.1,2)=2,2.09,IF(ROUND(Z36+Z36*0.1,2)=3,3.09,IF(ROUND(Z36+Z36*0.1,2)=4,4.09,IF(ROUND(Z36+Z36*0.1,2)=5,5.09,IF(ROUND(Z36+Z36*0.1,2)=6,6.09,IF(ROUND(Z36+Z36*0.1,2)=7,7.09,IF(ROUND(Z36+Z36*0.1,2)=8,8.09,IF(ROUND(Z36+Z36*0.1,2)=9,9.09,REPLACE(ROUND(Z36+Z36*0.1,2),4,1,9)))))))))),IF(AND(ROUND(Z36+Z36*0.1,2)&gt;=10,ROUND(Z36+Z36*0.1,2)&lt;=99.99),IF(ROUND(Z36+Z36*0.1,2)-LEFT(ROUND(Z36+Z36*0.1,2),2)&lt;=0.49,LEFT(ROUND(Z36+Z36*0.1,2),2)+0.49,IF(ROUND(Z36+Z36*0.1,2)-LEFT(ROUND(Z36+Z36*0.1,2),2)&gt;0.49,LEFT(ROUND(Z36+Z36*0.1,2),2)+0.99)),IF(AND(ROUND(Z36+Z36*0.1,2)&gt;=100,ROUND(Z36+Z36*0.1,2)&lt;=999.99),REPLACE(ROUND(Z36+Z36*0.1,2),3,4,9),IF(AND(ROUND(Z36+Z36*0.1,2)&gt;=1000),REPLACE(ROUND(Z36+Z36*0.1,2),3,5,99)))))</f>
        <v>1,49</v>
      </c>
      <c r="AC36" s="91" t="str">
        <f>IF(ROUND(AA36+AA36*0.1,2)&lt;10,IF(ROUND(AA36+AA36*0.1,2)=1,1.09,IF(ROUND(AA36+AA36*0.1,2)=2,2.09,IF(ROUND(AA36+AA36*0.1,2)=3,3.09,IF(ROUND(AA36+AA36*0.1,2)=4,4.09,IF(ROUND(AA36+AA36*0.1,2)=5,5.09,IF(ROUND(AA36+AA36*0.1,2)=6,6.09,IF(ROUND(AA36+AA36*0.1,2)=7,7.09,IF(ROUND(AA36+AA36*0.1,2)=8,8.09,IF(ROUND(AA36+AA36*0.1,2)=9,9.09,REPLACE(ROUND(AA36+AA36*0.1,2),4,1,9)))))))))),IF(AND(ROUND(AA36+AA36*0.1,2)&gt;=10,ROUND(AA36+AA36*0.1,2)&lt;=99.99),IF(ROUND(AA36+AA36*0.1,2)-LEFT(ROUND(AA36+AA36*0.1,2),2)&lt;=0.49,LEFT(ROUND(AA36+AA36*0.1,2),2)+0.49,IF(ROUND(AA36+AA36*0.1,2)-LEFT(ROUND(AA36+AA36*0.1,2),2)&gt;0.49,LEFT(ROUND(AA36+AA36*0.1,2),2)+0.99)),IF(AND(ROUND(AA36+AA36*0.1,2)&gt;=100,ROUND(AA36+AA36*0.1,2)&lt;=999.99),REPLACE(ROUND(AA36+AA36*0.1,2),3,4,9),IF(AND(ROUND(AA36+AA36*0.1,2)&gt;=1000),REPLACE(ROUND(AA36+AA36*0.1,2),3,5,99)))))</f>
        <v>8,79</v>
      </c>
      <c r="AD36" s="91" t="str">
        <f t="shared" si="0"/>
        <v>1,69</v>
      </c>
      <c r="AE36" s="91" t="str">
        <f t="shared" si="0"/>
        <v>9,69</v>
      </c>
      <c r="AF36" s="92">
        <f>N36-W36</f>
        <v>0.50700000000000012</v>
      </c>
      <c r="AG36" s="92">
        <f>O36-X36</f>
        <v>3.0419999999999998</v>
      </c>
      <c r="AH36" s="92">
        <f>Q36-Z36</f>
        <v>0.66666666666666652</v>
      </c>
      <c r="AI36" s="17">
        <f>R36-AA36</f>
        <v>4</v>
      </c>
      <c r="AJ36" s="93">
        <v>64300101</v>
      </c>
      <c r="AK36" s="93">
        <v>64300001</v>
      </c>
    </row>
    <row r="37" spans="1:38" s="94" customFormat="1" ht="12.75" customHeight="1">
      <c r="A37" s="82"/>
      <c r="B37" s="83">
        <v>3185</v>
      </c>
      <c r="C37" s="82">
        <v>4001766001856</v>
      </c>
      <c r="D37" s="82">
        <v>4001766061850</v>
      </c>
      <c r="E37" s="84" t="s">
        <v>33</v>
      </c>
      <c r="F37" s="82">
        <v>6</v>
      </c>
      <c r="G37" s="82">
        <v>60</v>
      </c>
      <c r="H37" s="85"/>
      <c r="I37" s="85" t="s">
        <v>18</v>
      </c>
      <c r="J37" s="86">
        <v>0.19</v>
      </c>
      <c r="K37" s="86">
        <v>0.19</v>
      </c>
      <c r="L37" s="41">
        <v>1183</v>
      </c>
      <c r="M37" s="41"/>
      <c r="N37" s="144">
        <v>1.97</v>
      </c>
      <c r="O37" s="144">
        <v>11.82</v>
      </c>
      <c r="P37" s="13">
        <f>(R37/(1+K37)-O37)/(R37/(1+K37))</f>
        <v>0.23927528393726336</v>
      </c>
      <c r="Q37" s="145">
        <f>R37/F37</f>
        <v>3.0816666666666666</v>
      </c>
      <c r="R37" s="145">
        <v>18.489999999999998</v>
      </c>
      <c r="S37" s="26" t="str">
        <f>IF(ROUND(Q37+Q37*0.1,2)&lt;10,IF(ROUND(Q37+Q37*0.1,2)=1,1.09,IF(ROUND(Q37+Q37*0.1,2)=2,2.09,IF(ROUND(Q37+Q37*0.1,2)=3,3.09,IF(ROUND(Q37+Q37*0.1,2)=4,4.09,IF(ROUND(Q37+Q37*0.1,2)=5,5.09,IF(ROUND(Q37+Q37*0.1,2)=6,6.09,IF(ROUND(Q37+Q37*0.1,2)=7,7.09,IF(ROUND(Q37+Q37*0.1,2)=8,8.09,IF(ROUND(Q37+Q37*0.1,2)=9,9.09,REPLACE(ROUND(Q37+Q37*0.1,2),4,1,9)))))))))),IF(AND(ROUND(Q37+Q37*0.1,2)&gt;=10,ROUND(Q37+Q37*0.1,2)&lt;=99.99),IF(ROUND(Q37+Q37*0.1,2)-LEFT(ROUND(Q37+Q37*0.1,2),2)&lt;=0.49,LEFT(ROUND(Q37+Q37*0.1,2),2)+0.49,IF(ROUND(Q37+Q37*0.1,2)-LEFT(ROUND(Q37+Q37*0.1,2),2)&gt;0.49,LEFT(ROUND(Q37+Q37*0.1,2),2)+0.99)),IF(AND(ROUND(Q37+Q37*0.1,2)&gt;=100,ROUND(Q37+Q37*0.1,2)&lt;=999.99),REPLACE(ROUND(Q37+Q37*0.1,2),3,4,9),IF(AND(ROUND(Q37+Q37*0.1,2)&gt;=1000),REPLACE(ROUND(Q37+Q37*0.1,2),3,5,99)))))</f>
        <v>3,39</v>
      </c>
      <c r="T37" s="26">
        <f>IF(ROUND(R37+R37*0.1,2)&lt;10,IF(ROUND(R37+R37*0.1,2)=1,1.09,IF(ROUND(R37+R37*0.1,2)=2,2.09,IF(ROUND(R37+R37*0.1,2)=3,3.09,IF(ROUND(R37+R37*0.1,2)=4,4.09,IF(ROUND(R37+R37*0.1,2)=5,5.09,IF(ROUND(R37+R37*0.1,2)=6,6.09,IF(ROUND(R37+R37*0.1,2)=7,7.09,IF(ROUND(R37+R37*0.1,2)=8,8.09,IF(ROUND(R37+R37*0.1,2)=9,9.09,REPLACE(ROUND(R37+R37*0.1,2),4,1,9)))))))))),IF(AND(ROUND(R37+R37*0.1,2)&gt;=10,ROUND(R37+R37*0.1,2)&lt;=99.99),IF(ROUND(R37+R37*0.1,2)-LEFT(ROUND(R37+R37*0.1,2),2)&lt;=0.49,LEFT(ROUND(R37+R37*0.1,2),2)+0.49,IF(ROUND(R37+R37*0.1,2)-LEFT(ROUND(R37+R37*0.1,2),2)&gt;0.49,LEFT(ROUND(R37+R37*0.1,2),2)+0.99)),IF(AND(ROUND(R37+R37*0.1,2)&gt;=100,ROUND(R37+R37*0.1,2)&lt;=999.99),REPLACE(ROUND(R37+R37*0.1,2),3,4,9),IF(AND(ROUND(R37+R37*0.1,2)&gt;=1000),REPLACE(ROUND(R37+R37*0.1,2),3,5,99)))))</f>
        <v>20.49</v>
      </c>
      <c r="U37" s="26" t="str">
        <f t="shared" si="1"/>
        <v>3,79</v>
      </c>
      <c r="V37" s="26">
        <f t="shared" si="2"/>
        <v>22.99</v>
      </c>
      <c r="W37" s="88"/>
      <c r="X37" s="89"/>
      <c r="Y37" s="13"/>
      <c r="Z37" s="90"/>
      <c r="AA37" s="90"/>
      <c r="AB37" s="91"/>
      <c r="AC37" s="91"/>
      <c r="AD37" s="91"/>
      <c r="AE37" s="91"/>
      <c r="AF37" s="92"/>
      <c r="AG37" s="92"/>
      <c r="AH37" s="92"/>
      <c r="AI37" s="17"/>
      <c r="AJ37" s="93">
        <v>64300101</v>
      </c>
      <c r="AK37" s="93">
        <v>64300001</v>
      </c>
    </row>
    <row r="38" spans="1:38" s="94" customFormat="1" ht="12.75" customHeight="1">
      <c r="A38" s="117">
        <v>23430006</v>
      </c>
      <c r="B38" s="83">
        <v>3187</v>
      </c>
      <c r="C38" s="113">
        <v>4001766001870</v>
      </c>
      <c r="D38" s="113">
        <v>4001766061874</v>
      </c>
      <c r="E38" s="151" t="s">
        <v>188</v>
      </c>
      <c r="F38" s="82">
        <v>6</v>
      </c>
      <c r="G38" s="82">
        <v>60</v>
      </c>
      <c r="H38" s="85"/>
      <c r="I38" s="85" t="s">
        <v>18</v>
      </c>
      <c r="J38" s="86">
        <v>0.19</v>
      </c>
      <c r="K38" s="86">
        <v>0.19</v>
      </c>
      <c r="L38" s="41">
        <v>1183</v>
      </c>
      <c r="M38" s="41"/>
      <c r="N38" s="87">
        <f>O38/F38</f>
        <v>1.4349999999999998</v>
      </c>
      <c r="O38" s="87">
        <v>8.61</v>
      </c>
      <c r="P38" s="13">
        <f>(R38/(1+K38)-O38)/(R38/(1+K38))</f>
        <v>0.24048183839881401</v>
      </c>
      <c r="Q38" s="17">
        <f>R38/F38</f>
        <v>2.2483333333333335</v>
      </c>
      <c r="R38" s="17">
        <v>13.49</v>
      </c>
      <c r="S38" s="26" t="str">
        <f>IF(ROUND(Q38+Q38*0.1,2)&lt;10,IF(ROUND(Q38+Q38*0.1,2)=1,1.09,IF(ROUND(Q38+Q38*0.1,2)=2,2.09,IF(ROUND(Q38+Q38*0.1,2)=3,3.09,IF(ROUND(Q38+Q38*0.1,2)=4,4.09,IF(ROUND(Q38+Q38*0.1,2)=5,5.09,IF(ROUND(Q38+Q38*0.1,2)=6,6.09,IF(ROUND(Q38+Q38*0.1,2)=7,7.09,IF(ROUND(Q38+Q38*0.1,2)=8,8.09,IF(ROUND(Q38+Q38*0.1,2)=9,9.09,REPLACE(ROUND(Q38+Q38*0.1,2),4,1,9)))))))))),IF(AND(ROUND(Q38+Q38*0.1,2)&gt;=10,ROUND(Q38+Q38*0.1,2)&lt;=99.99),IF(ROUND(Q38+Q38*0.1,2)-LEFT(ROUND(Q38+Q38*0.1,2),2)&lt;=0.49,LEFT(ROUND(Q38+Q38*0.1,2),2)+0.49,IF(ROUND(Q38+Q38*0.1,2)-LEFT(ROUND(Q38+Q38*0.1,2),2)&gt;0.49,LEFT(ROUND(Q38+Q38*0.1,2),2)+0.99)),IF(AND(ROUND(Q38+Q38*0.1,2)&gt;=100,ROUND(Q38+Q38*0.1,2)&lt;=999.99),REPLACE(ROUND(Q38+Q38*0.1,2),3,4,9),IF(AND(ROUND(Q38+Q38*0.1,2)&gt;=1000),REPLACE(ROUND(Q38+Q38*0.1,2),3,5,99)))))</f>
        <v>2,49</v>
      </c>
      <c r="T38" s="26">
        <f>IF(ROUND(R38+R38*0.1,2)&lt;10,IF(ROUND(R38+R38*0.1,2)=1,1.09,IF(ROUND(R38+R38*0.1,2)=2,2.09,IF(ROUND(R38+R38*0.1,2)=3,3.09,IF(ROUND(R38+R38*0.1,2)=4,4.09,IF(ROUND(R38+R38*0.1,2)=5,5.09,IF(ROUND(R38+R38*0.1,2)=6,6.09,IF(ROUND(R38+R38*0.1,2)=7,7.09,IF(ROUND(R38+R38*0.1,2)=8,8.09,IF(ROUND(R38+R38*0.1,2)=9,9.09,REPLACE(ROUND(R38+R38*0.1,2),4,1,9)))))))))),IF(AND(ROUND(R38+R38*0.1,2)&gt;=10,ROUND(R38+R38*0.1,2)&lt;=99.99),IF(ROUND(R38+R38*0.1,2)-LEFT(ROUND(R38+R38*0.1,2),2)&lt;=0.49,LEFT(ROUND(R38+R38*0.1,2),2)+0.49,IF(ROUND(R38+R38*0.1,2)-LEFT(ROUND(R38+R38*0.1,2),2)&gt;0.49,LEFT(ROUND(R38+R38*0.1,2),2)+0.99)),IF(AND(ROUND(R38+R38*0.1,2)&gt;=100,ROUND(R38+R38*0.1,2)&lt;=999.99),REPLACE(ROUND(R38+R38*0.1,2),3,4,9),IF(AND(ROUND(R38+R38*0.1,2)&gt;=1000),REPLACE(ROUND(R38+R38*0.1,2),3,5,99)))))</f>
        <v>14.99</v>
      </c>
      <c r="U38" s="26" t="str">
        <f t="shared" si="1"/>
        <v>2,79</v>
      </c>
      <c r="V38" s="26">
        <f t="shared" si="2"/>
        <v>16.489999999999998</v>
      </c>
      <c r="W38" s="88"/>
      <c r="X38" s="89"/>
      <c r="Y38" s="13"/>
      <c r="Z38" s="90"/>
      <c r="AA38" s="90"/>
      <c r="AB38" s="91"/>
      <c r="AC38" s="91"/>
      <c r="AD38" s="91"/>
      <c r="AE38" s="91"/>
      <c r="AF38" s="92"/>
      <c r="AG38" s="92"/>
      <c r="AH38" s="92"/>
      <c r="AI38" s="17"/>
      <c r="AJ38" s="93">
        <v>64300101</v>
      </c>
      <c r="AK38" s="93">
        <v>64300001</v>
      </c>
    </row>
    <row r="39" spans="1:38" s="94" customFormat="1" ht="12.75" customHeight="1">
      <c r="A39" s="117">
        <v>23430007</v>
      </c>
      <c r="B39" s="83">
        <v>3188</v>
      </c>
      <c r="C39" s="113">
        <v>4001766001887</v>
      </c>
      <c r="D39" s="113">
        <v>4001766061881</v>
      </c>
      <c r="E39" s="94" t="s">
        <v>152</v>
      </c>
      <c r="F39" s="82">
        <v>6</v>
      </c>
      <c r="G39" s="82">
        <v>60</v>
      </c>
      <c r="H39" s="85"/>
      <c r="I39" s="85" t="s">
        <v>18</v>
      </c>
      <c r="J39" s="86">
        <v>0.19</v>
      </c>
      <c r="K39" s="86">
        <v>0.19</v>
      </c>
      <c r="L39" s="41">
        <v>1183</v>
      </c>
      <c r="M39" s="41"/>
      <c r="N39" s="87">
        <f>O39/F39</f>
        <v>1.4349999999999998</v>
      </c>
      <c r="O39" s="87">
        <v>8.61</v>
      </c>
      <c r="P39" s="13">
        <f>(R39/(1+K39)-O39)/(R39/(1+K39))</f>
        <v>0.24048183839881401</v>
      </c>
      <c r="Q39" s="17">
        <f>R39/F39</f>
        <v>2.2483333333333335</v>
      </c>
      <c r="R39" s="17">
        <v>13.49</v>
      </c>
      <c r="S39" s="26" t="str">
        <f>IF(ROUND(Q39+Q39*0.1,2)&lt;10,IF(ROUND(Q39+Q39*0.1,2)=1,1.09,IF(ROUND(Q39+Q39*0.1,2)=2,2.09,IF(ROUND(Q39+Q39*0.1,2)=3,3.09,IF(ROUND(Q39+Q39*0.1,2)=4,4.09,IF(ROUND(Q39+Q39*0.1,2)=5,5.09,IF(ROUND(Q39+Q39*0.1,2)=6,6.09,IF(ROUND(Q39+Q39*0.1,2)=7,7.09,IF(ROUND(Q39+Q39*0.1,2)=8,8.09,IF(ROUND(Q39+Q39*0.1,2)=9,9.09,REPLACE(ROUND(Q39+Q39*0.1,2),4,1,9)))))))))),IF(AND(ROUND(Q39+Q39*0.1,2)&gt;=10,ROUND(Q39+Q39*0.1,2)&lt;=99.99),IF(ROUND(Q39+Q39*0.1,2)-LEFT(ROUND(Q39+Q39*0.1,2),2)&lt;=0.49,LEFT(ROUND(Q39+Q39*0.1,2),2)+0.49,IF(ROUND(Q39+Q39*0.1,2)-LEFT(ROUND(Q39+Q39*0.1,2),2)&gt;0.49,LEFT(ROUND(Q39+Q39*0.1,2),2)+0.99)),IF(AND(ROUND(Q39+Q39*0.1,2)&gt;=100,ROUND(Q39+Q39*0.1,2)&lt;=999.99),REPLACE(ROUND(Q39+Q39*0.1,2),3,4,9),IF(AND(ROUND(Q39+Q39*0.1,2)&gt;=1000),REPLACE(ROUND(Q39+Q39*0.1,2),3,5,99)))))</f>
        <v>2,49</v>
      </c>
      <c r="T39" s="26">
        <f>IF(ROUND(R39+R39*0.1,2)&lt;10,IF(ROUND(R39+R39*0.1,2)=1,1.09,IF(ROUND(R39+R39*0.1,2)=2,2.09,IF(ROUND(R39+R39*0.1,2)=3,3.09,IF(ROUND(R39+R39*0.1,2)=4,4.09,IF(ROUND(R39+R39*0.1,2)=5,5.09,IF(ROUND(R39+R39*0.1,2)=6,6.09,IF(ROUND(R39+R39*0.1,2)=7,7.09,IF(ROUND(R39+R39*0.1,2)=8,8.09,IF(ROUND(R39+R39*0.1,2)=9,9.09,REPLACE(ROUND(R39+R39*0.1,2),4,1,9)))))))))),IF(AND(ROUND(R39+R39*0.1,2)&gt;=10,ROUND(R39+R39*0.1,2)&lt;=99.99),IF(ROUND(R39+R39*0.1,2)-LEFT(ROUND(R39+R39*0.1,2),2)&lt;=0.49,LEFT(ROUND(R39+R39*0.1,2),2)+0.49,IF(ROUND(R39+R39*0.1,2)-LEFT(ROUND(R39+R39*0.1,2),2)&gt;0.49,LEFT(ROUND(R39+R39*0.1,2),2)+0.99)),IF(AND(ROUND(R39+R39*0.1,2)&gt;=100,ROUND(R39+R39*0.1,2)&lt;=999.99),REPLACE(ROUND(R39+R39*0.1,2),3,4,9),IF(AND(ROUND(R39+R39*0.1,2)&gt;=1000),REPLACE(ROUND(R39+R39*0.1,2),3,5,99)))))</f>
        <v>14.99</v>
      </c>
      <c r="U39" s="26" t="str">
        <f t="shared" si="1"/>
        <v>2,79</v>
      </c>
      <c r="V39" s="26">
        <f t="shared" si="2"/>
        <v>16.489999999999998</v>
      </c>
      <c r="W39" s="88"/>
      <c r="X39" s="89"/>
      <c r="Y39" s="13"/>
      <c r="Z39" s="90"/>
      <c r="AA39" s="90"/>
      <c r="AB39" s="91"/>
      <c r="AC39" s="91"/>
      <c r="AD39" s="91"/>
      <c r="AE39" s="91"/>
      <c r="AF39" s="92"/>
      <c r="AG39" s="92"/>
      <c r="AH39" s="92"/>
      <c r="AI39" s="17"/>
      <c r="AJ39" s="93">
        <v>64300101</v>
      </c>
      <c r="AK39" s="93">
        <v>64300001</v>
      </c>
    </row>
    <row r="40" spans="1:38" s="94" customFormat="1" ht="12.75" customHeight="1">
      <c r="A40" s="117">
        <v>23430030</v>
      </c>
      <c r="B40" s="83">
        <v>3189</v>
      </c>
      <c r="C40" s="113">
        <v>4001766000293</v>
      </c>
      <c r="D40" s="113">
        <v>4001766060297</v>
      </c>
      <c r="E40" s="94" t="s">
        <v>153</v>
      </c>
      <c r="F40" s="82">
        <v>6</v>
      </c>
      <c r="G40" s="82">
        <v>60</v>
      </c>
      <c r="H40" s="85"/>
      <c r="I40" s="85" t="s">
        <v>18</v>
      </c>
      <c r="J40" s="86">
        <v>0.19</v>
      </c>
      <c r="K40" s="86">
        <v>0.19</v>
      </c>
      <c r="L40" s="41">
        <v>1183</v>
      </c>
      <c r="M40" s="41"/>
      <c r="N40" s="87">
        <f>O40/F40</f>
        <v>1.335</v>
      </c>
      <c r="O40" s="87">
        <v>8.01</v>
      </c>
      <c r="P40" s="13">
        <f>(R40/(1+K40)-O40)/(R40/(1+K40))</f>
        <v>0.26621247113163976</v>
      </c>
      <c r="Q40" s="17">
        <f>R40/F40</f>
        <v>2.165</v>
      </c>
      <c r="R40" s="17">
        <v>12.99</v>
      </c>
      <c r="S40" s="26" t="str">
        <f>IF(ROUND(Q40+Q40*0.1,2)&lt;10,IF(ROUND(Q40+Q40*0.1,2)=1,1.09,IF(ROUND(Q40+Q40*0.1,2)=2,2.09,IF(ROUND(Q40+Q40*0.1,2)=3,3.09,IF(ROUND(Q40+Q40*0.1,2)=4,4.09,IF(ROUND(Q40+Q40*0.1,2)=5,5.09,IF(ROUND(Q40+Q40*0.1,2)=6,6.09,IF(ROUND(Q40+Q40*0.1,2)=7,7.09,IF(ROUND(Q40+Q40*0.1,2)=8,8.09,IF(ROUND(Q40+Q40*0.1,2)=9,9.09,REPLACE(ROUND(Q40+Q40*0.1,2),4,1,9)))))))))),IF(AND(ROUND(Q40+Q40*0.1,2)&gt;=10,ROUND(Q40+Q40*0.1,2)&lt;=99.99),IF(ROUND(Q40+Q40*0.1,2)-LEFT(ROUND(Q40+Q40*0.1,2),2)&lt;=0.49,LEFT(ROUND(Q40+Q40*0.1,2),2)+0.49,IF(ROUND(Q40+Q40*0.1,2)-LEFT(ROUND(Q40+Q40*0.1,2),2)&gt;0.49,LEFT(ROUND(Q40+Q40*0.1,2),2)+0.99)),IF(AND(ROUND(Q40+Q40*0.1,2)&gt;=100,ROUND(Q40+Q40*0.1,2)&lt;=999.99),REPLACE(ROUND(Q40+Q40*0.1,2),3,4,9),IF(AND(ROUND(Q40+Q40*0.1,2)&gt;=1000),REPLACE(ROUND(Q40+Q40*0.1,2),3,5,99)))))</f>
        <v>2,39</v>
      </c>
      <c r="T40" s="26">
        <f>IF(ROUND(R40+R40*0.1,2)&lt;10,IF(ROUND(R40+R40*0.1,2)=1,1.09,IF(ROUND(R40+R40*0.1,2)=2,2.09,IF(ROUND(R40+R40*0.1,2)=3,3.09,IF(ROUND(R40+R40*0.1,2)=4,4.09,IF(ROUND(R40+R40*0.1,2)=5,5.09,IF(ROUND(R40+R40*0.1,2)=6,6.09,IF(ROUND(R40+R40*0.1,2)=7,7.09,IF(ROUND(R40+R40*0.1,2)=8,8.09,IF(ROUND(R40+R40*0.1,2)=9,9.09,REPLACE(ROUND(R40+R40*0.1,2),4,1,9)))))))))),IF(AND(ROUND(R40+R40*0.1,2)&gt;=10,ROUND(R40+R40*0.1,2)&lt;=99.99),IF(ROUND(R40+R40*0.1,2)-LEFT(ROUND(R40+R40*0.1,2),2)&lt;=0.49,LEFT(ROUND(R40+R40*0.1,2),2)+0.49,IF(ROUND(R40+R40*0.1,2)-LEFT(ROUND(R40+R40*0.1,2),2)&gt;0.49,LEFT(ROUND(R40+R40*0.1,2),2)+0.99)),IF(AND(ROUND(R40+R40*0.1,2)&gt;=100,ROUND(R40+R40*0.1,2)&lt;=999.99),REPLACE(ROUND(R40+R40*0.1,2),3,4,9),IF(AND(ROUND(R40+R40*0.1,2)&gt;=1000),REPLACE(ROUND(R40+R40*0.1,2),3,5,99)))))</f>
        <v>14.49</v>
      </c>
      <c r="U40" s="26" t="str">
        <f t="shared" si="1"/>
        <v>2,69</v>
      </c>
      <c r="V40" s="26">
        <f t="shared" si="2"/>
        <v>15.99</v>
      </c>
      <c r="W40" s="88">
        <v>0.90800000000000003</v>
      </c>
      <c r="X40" s="89">
        <f>W40*6</f>
        <v>5.4480000000000004</v>
      </c>
      <c r="Y40" s="13">
        <f>(AA40/(1+K40)-X40)/(AA40/(1+K40))</f>
        <v>0.35103903903903905</v>
      </c>
      <c r="Z40" s="90">
        <f>AA40/F40</f>
        <v>1.665</v>
      </c>
      <c r="AA40" s="90">
        <v>9.99</v>
      </c>
      <c r="AB40" s="91" t="str">
        <f>IF(ROUND(Z40+Z40*0.1,2)&lt;10,IF(ROUND(Z40+Z40*0.1,2)=1,1.09,IF(ROUND(Z40+Z40*0.1,2)=2,2.09,IF(ROUND(Z40+Z40*0.1,2)=3,3.09,IF(ROUND(Z40+Z40*0.1,2)=4,4.09,IF(ROUND(Z40+Z40*0.1,2)=5,5.09,IF(ROUND(Z40+Z40*0.1,2)=6,6.09,IF(ROUND(Z40+Z40*0.1,2)=7,7.09,IF(ROUND(Z40+Z40*0.1,2)=8,8.09,IF(ROUND(Z40+Z40*0.1,2)=9,9.09,REPLACE(ROUND(Z40+Z40*0.1,2),4,1,9)))))))))),IF(AND(ROUND(Z40+Z40*0.1,2)&gt;=10,ROUND(Z40+Z40*0.1,2)&lt;=99.99),IF(ROUND(Z40+Z40*0.1,2)-LEFT(ROUND(Z40+Z40*0.1,2),2)&lt;=0.49,LEFT(ROUND(Z40+Z40*0.1,2),2)+0.49,IF(ROUND(Z40+Z40*0.1,2)-LEFT(ROUND(Z40+Z40*0.1,2),2)&gt;0.49,LEFT(ROUND(Z40+Z40*0.1,2),2)+0.99)),IF(AND(ROUND(Z40+Z40*0.1,2)&gt;=100,ROUND(Z40+Z40*0.1,2)&lt;=999.99),REPLACE(ROUND(Z40+Z40*0.1,2),3,4,9),IF(AND(ROUND(Z40+Z40*0.1,2)&gt;=1000),REPLACE(ROUND(Z40+Z40*0.1,2),3,5,99)))))</f>
        <v>1,89</v>
      </c>
      <c r="AC40" s="91">
        <f>IF(ROUND(AA40+AA40*0.1,2)&lt;10,IF(ROUND(AA40+AA40*0.1,2)=1,1.09,IF(ROUND(AA40+AA40*0.1,2)=2,2.09,IF(ROUND(AA40+AA40*0.1,2)=3,3.09,IF(ROUND(AA40+AA40*0.1,2)=4,4.09,IF(ROUND(AA40+AA40*0.1,2)=5,5.09,IF(ROUND(AA40+AA40*0.1,2)=6,6.09,IF(ROUND(AA40+AA40*0.1,2)=7,7.09,IF(ROUND(AA40+AA40*0.1,2)=8,8.09,IF(ROUND(AA40+AA40*0.1,2)=9,9.09,REPLACE(ROUND(AA40+AA40*0.1,2),4,1,9)))))))))),IF(AND(ROUND(AA40+AA40*0.1,2)&gt;=10,ROUND(AA40+AA40*0.1,2)&lt;=99.99),IF(ROUND(AA40+AA40*0.1,2)-LEFT(ROUND(AA40+AA40*0.1,2),2)&lt;=0.49,LEFT(ROUND(AA40+AA40*0.1,2),2)+0.49,IF(ROUND(AA40+AA40*0.1,2)-LEFT(ROUND(AA40+AA40*0.1,2),2)&gt;0.49,LEFT(ROUND(AA40+AA40*0.1,2),2)+0.99)),IF(AND(ROUND(AA40+AA40*0.1,2)&gt;=100,ROUND(AA40+AA40*0.1,2)&lt;=999.99),REPLACE(ROUND(AA40+AA40*0.1,2),3,4,9),IF(AND(ROUND(AA40+AA40*0.1,2)&gt;=1000),REPLACE(ROUND(AA40+AA40*0.1,2),3,5,99)))))</f>
        <v>10.99</v>
      </c>
      <c r="AD40" s="91" t="str">
        <f t="shared" ref="AD40:AE44" si="3">IF(ROUND(AB40+AB40*0.1,2)&lt;10,IF(ROUND(AB40+AB40*0.1,2)=1,1.09,IF(ROUND(AB40+AB40*0.1,2)=2,2.09,IF(ROUND(AB40+AB40*0.1,2)=3,3.09,IF(ROUND(AB40+AB40*0.1,2)=4,4.09,IF(ROUND(AB40+AB40*0.1,2)=5,5.09,IF(ROUND(AB40+AB40*0.1,2)=6,6.09,IF(ROUND(AB40+AB40*0.1,2)=7,7.09,IF(ROUND(AB40+AB40*0.1,2)=8,8.09,IF(ROUND(AB40+AB40*0.1,2)=9,9.09,REPLACE(ROUND(AB40+AB40*0.1,2),4,1,9)))))))))),IF(AND(ROUND(AB40+AB40*0.1,2)&gt;=10,ROUND(AB40+AB40*0.1,2)&lt;=99.99),IF(ROUND(AB40+AB40*0.1,2)-LEFT(ROUND(AB40+AB40*0.1,2),2)&lt;=0.49,LEFT(ROUND(AB40+AB40*0.1,2),2)+0.49,IF(ROUND(AB40+AB40*0.1,2)-LEFT(ROUND(AB40+AB40*0.1,2),2)&gt;0.49,LEFT(ROUND(AB40+AB40*0.1,2),2)+0.99)),IF(AND(ROUND(AB40+AB40*0.1,2)&gt;=100,ROUND(AB40+AB40*0.1,2)&lt;=999.99),REPLACE(ROUND(AB40+AB40*0.1,2),3,4,9),IF(AND(ROUND(AB40+AB40*0.1,2)&gt;=1000),REPLACE(ROUND(AB40+AB40*0.1,2),3,5,99)))))</f>
        <v>2,09</v>
      </c>
      <c r="AE40" s="91">
        <f t="shared" si="3"/>
        <v>12.49</v>
      </c>
      <c r="AF40" s="92">
        <f>N40-W40</f>
        <v>0.42699999999999994</v>
      </c>
      <c r="AG40" s="92">
        <f>O40-X40</f>
        <v>2.5619999999999994</v>
      </c>
      <c r="AH40" s="92">
        <f>Q40-Z40</f>
        <v>0.5</v>
      </c>
      <c r="AI40" s="17">
        <f>R40-AA40</f>
        <v>3</v>
      </c>
      <c r="AJ40" s="93">
        <v>64300101</v>
      </c>
      <c r="AK40" s="93">
        <v>64300001</v>
      </c>
    </row>
    <row r="41" spans="1:38" s="94" customFormat="1" ht="12.75" customHeight="1">
      <c r="A41" s="117">
        <v>23430538</v>
      </c>
      <c r="B41" s="83">
        <v>3190</v>
      </c>
      <c r="C41" s="119">
        <v>4001766031907</v>
      </c>
      <c r="D41" s="113">
        <v>4001766131904</v>
      </c>
      <c r="E41" s="120" t="s">
        <v>154</v>
      </c>
      <c r="F41" s="82">
        <v>6</v>
      </c>
      <c r="G41" s="82">
        <v>60</v>
      </c>
      <c r="H41" s="85"/>
      <c r="I41" s="85" t="s">
        <v>18</v>
      </c>
      <c r="J41" s="86">
        <v>0.19</v>
      </c>
      <c r="K41" s="86">
        <v>0.19</v>
      </c>
      <c r="L41" s="41">
        <v>1183</v>
      </c>
      <c r="M41" s="41"/>
      <c r="N41" s="87">
        <f>O41/F41</f>
        <v>1.2449999999999999</v>
      </c>
      <c r="O41" s="87">
        <v>7.47</v>
      </c>
      <c r="P41" s="13">
        <f>(R41/(1+K41)-O41)/(R41/(1+K41))</f>
        <v>0.25860717264387001</v>
      </c>
      <c r="Q41" s="17">
        <f>R41/F41</f>
        <v>1.9983333333333333</v>
      </c>
      <c r="R41" s="17">
        <v>11.99</v>
      </c>
      <c r="S41" s="26" t="str">
        <f>IF(ROUND(Q41+Q41*0.1,2)&lt;10,IF(ROUND(Q41+Q41*0.1,2)=1,1.09,IF(ROUND(Q41+Q41*0.1,2)=2,2.09,IF(ROUND(Q41+Q41*0.1,2)=3,3.09,IF(ROUND(Q41+Q41*0.1,2)=4,4.09,IF(ROUND(Q41+Q41*0.1,2)=5,5.09,IF(ROUND(Q41+Q41*0.1,2)=6,6.09,IF(ROUND(Q41+Q41*0.1,2)=7,7.09,IF(ROUND(Q41+Q41*0.1,2)=8,8.09,IF(ROUND(Q41+Q41*0.1,2)=9,9.09,REPLACE(ROUND(Q41+Q41*0.1,2),4,1,9)))))))))),IF(AND(ROUND(Q41+Q41*0.1,2)&gt;=10,ROUND(Q41+Q41*0.1,2)&lt;=99.99),IF(ROUND(Q41+Q41*0.1,2)-LEFT(ROUND(Q41+Q41*0.1,2),2)&lt;=0.49,LEFT(ROUND(Q41+Q41*0.1,2),2)+0.49,IF(ROUND(Q41+Q41*0.1,2)-LEFT(ROUND(Q41+Q41*0.1,2),2)&gt;0.49,LEFT(ROUND(Q41+Q41*0.1,2),2)+0.99)),IF(AND(ROUND(Q41+Q41*0.1,2)&gt;=100,ROUND(Q41+Q41*0.1,2)&lt;=999.99),REPLACE(ROUND(Q41+Q41*0.1,2),3,4,9),IF(AND(ROUND(Q41+Q41*0.1,2)&gt;=1000),REPLACE(ROUND(Q41+Q41*0.1,2),3,5,99)))))</f>
        <v>2,29</v>
      </c>
      <c r="T41" s="26">
        <f>IF(ROUND(R41+R41*0.1,2)&lt;10,IF(ROUND(R41+R41*0.1,2)=1,1.09,IF(ROUND(R41+R41*0.1,2)=2,2.09,IF(ROUND(R41+R41*0.1,2)=3,3.09,IF(ROUND(R41+R41*0.1,2)=4,4.09,IF(ROUND(R41+R41*0.1,2)=5,5.09,IF(ROUND(R41+R41*0.1,2)=6,6.09,IF(ROUND(R41+R41*0.1,2)=7,7.09,IF(ROUND(R41+R41*0.1,2)=8,8.09,IF(ROUND(R41+R41*0.1,2)=9,9.09,REPLACE(ROUND(R41+R41*0.1,2),4,1,9)))))))))),IF(AND(ROUND(R41+R41*0.1,2)&gt;=10,ROUND(R41+R41*0.1,2)&lt;=99.99),IF(ROUND(R41+R41*0.1,2)-LEFT(ROUND(R41+R41*0.1,2),2)&lt;=0.49,LEFT(ROUND(R41+R41*0.1,2),2)+0.49,IF(ROUND(R41+R41*0.1,2)-LEFT(ROUND(R41+R41*0.1,2),2)&gt;0.49,LEFT(ROUND(R41+R41*0.1,2),2)+0.99)),IF(AND(ROUND(R41+R41*0.1,2)&gt;=100,ROUND(R41+R41*0.1,2)&lt;=999.99),REPLACE(ROUND(R41+R41*0.1,2),3,4,9),IF(AND(ROUND(R41+R41*0.1,2)&gt;=1000),REPLACE(ROUND(R41+R41*0.1,2),3,5,99)))))</f>
        <v>13.49</v>
      </c>
      <c r="U41" s="26" t="str">
        <f t="shared" si="1"/>
        <v>2,59</v>
      </c>
      <c r="V41" s="26">
        <f t="shared" si="2"/>
        <v>14.99</v>
      </c>
      <c r="W41" s="88">
        <v>1.038</v>
      </c>
      <c r="X41" s="89">
        <f>W41*6</f>
        <v>6.2279999999999998</v>
      </c>
      <c r="Y41" s="13">
        <f>(AA41/(1+K41)-X41)/(AA41/(1+K41))</f>
        <v>0.27975510204081633</v>
      </c>
      <c r="Z41" s="90">
        <f>AA41/F41</f>
        <v>1.7149999999999999</v>
      </c>
      <c r="AA41" s="90">
        <v>10.29</v>
      </c>
      <c r="AB41" s="91" t="str">
        <f>IF(ROUND(Z41+Z41*0.1,2)&lt;10,IF(ROUND(Z41+Z41*0.1,2)=1,1.09,IF(ROUND(Z41+Z41*0.1,2)=2,2.09,IF(ROUND(Z41+Z41*0.1,2)=3,3.09,IF(ROUND(Z41+Z41*0.1,2)=4,4.09,IF(ROUND(Z41+Z41*0.1,2)=5,5.09,IF(ROUND(Z41+Z41*0.1,2)=6,6.09,IF(ROUND(Z41+Z41*0.1,2)=7,7.09,IF(ROUND(Z41+Z41*0.1,2)=8,8.09,IF(ROUND(Z41+Z41*0.1,2)=9,9.09,REPLACE(ROUND(Z41+Z41*0.1,2),4,1,9)))))))))),IF(AND(ROUND(Z41+Z41*0.1,2)&gt;=10,ROUND(Z41+Z41*0.1,2)&lt;=99.99),IF(ROUND(Z41+Z41*0.1,2)-LEFT(ROUND(Z41+Z41*0.1,2),2)&lt;=0.49,LEFT(ROUND(Z41+Z41*0.1,2),2)+0.49,IF(ROUND(Z41+Z41*0.1,2)-LEFT(ROUND(Z41+Z41*0.1,2),2)&gt;0.49,LEFT(ROUND(Z41+Z41*0.1,2),2)+0.99)),IF(AND(ROUND(Z41+Z41*0.1,2)&gt;=100,ROUND(Z41+Z41*0.1,2)&lt;=999.99),REPLACE(ROUND(Z41+Z41*0.1,2),3,4,9),IF(AND(ROUND(Z41+Z41*0.1,2)&gt;=1000),REPLACE(ROUND(Z41+Z41*0.1,2),3,5,99)))))</f>
        <v>1,89</v>
      </c>
      <c r="AC41" s="91">
        <f>IF(ROUND(AA41+AA41*0.1,2)&lt;10,IF(ROUND(AA41+AA41*0.1,2)=1,1.09,IF(ROUND(AA41+AA41*0.1,2)=2,2.09,IF(ROUND(AA41+AA41*0.1,2)=3,3.09,IF(ROUND(AA41+AA41*0.1,2)=4,4.09,IF(ROUND(AA41+AA41*0.1,2)=5,5.09,IF(ROUND(AA41+AA41*0.1,2)=6,6.09,IF(ROUND(AA41+AA41*0.1,2)=7,7.09,IF(ROUND(AA41+AA41*0.1,2)=8,8.09,IF(ROUND(AA41+AA41*0.1,2)=9,9.09,REPLACE(ROUND(AA41+AA41*0.1,2),4,1,9)))))))))),IF(AND(ROUND(AA41+AA41*0.1,2)&gt;=10,ROUND(AA41+AA41*0.1,2)&lt;=99.99),IF(ROUND(AA41+AA41*0.1,2)-LEFT(ROUND(AA41+AA41*0.1,2),2)&lt;=0.49,LEFT(ROUND(AA41+AA41*0.1,2),2)+0.49,IF(ROUND(AA41+AA41*0.1,2)-LEFT(ROUND(AA41+AA41*0.1,2),2)&gt;0.49,LEFT(ROUND(AA41+AA41*0.1,2),2)+0.99)),IF(AND(ROUND(AA41+AA41*0.1,2)&gt;=100,ROUND(AA41+AA41*0.1,2)&lt;=999.99),REPLACE(ROUND(AA41+AA41*0.1,2),3,4,9),IF(AND(ROUND(AA41+AA41*0.1,2)&gt;=1000),REPLACE(ROUND(AA41+AA41*0.1,2),3,5,99)))))</f>
        <v>11.49</v>
      </c>
      <c r="AD41" s="91" t="str">
        <f t="shared" si="3"/>
        <v>2,09</v>
      </c>
      <c r="AE41" s="91">
        <f t="shared" si="3"/>
        <v>12.99</v>
      </c>
      <c r="AF41" s="92">
        <f>N41-W41</f>
        <v>0.20699999999999985</v>
      </c>
      <c r="AG41" s="92">
        <f>O41-X41</f>
        <v>1.242</v>
      </c>
      <c r="AH41" s="92">
        <f>Q41-Z41</f>
        <v>0.28333333333333344</v>
      </c>
      <c r="AI41" s="17">
        <f>R41-AA41</f>
        <v>1.7000000000000011</v>
      </c>
      <c r="AJ41" s="93">
        <v>64300101</v>
      </c>
      <c r="AK41" s="93">
        <v>64300001</v>
      </c>
    </row>
    <row r="42" spans="1:38" s="94" customFormat="1" ht="12.75" customHeight="1">
      <c r="A42" s="41">
        <v>23430054</v>
      </c>
      <c r="B42" s="83">
        <v>3191</v>
      </c>
      <c r="C42" s="113">
        <v>4001766001917</v>
      </c>
      <c r="D42" s="113">
        <v>4001766061911</v>
      </c>
      <c r="E42" s="128" t="s">
        <v>155</v>
      </c>
      <c r="F42" s="82">
        <v>6</v>
      </c>
      <c r="G42" s="82">
        <v>60</v>
      </c>
      <c r="H42" s="85"/>
      <c r="I42" s="85" t="s">
        <v>18</v>
      </c>
      <c r="J42" s="86">
        <v>0.19</v>
      </c>
      <c r="K42" s="86">
        <v>0.19</v>
      </c>
      <c r="L42" s="41">
        <v>1183</v>
      </c>
      <c r="M42" s="41"/>
      <c r="N42" s="87">
        <f>O42/F42</f>
        <v>1.4850000000000001</v>
      </c>
      <c r="O42" s="87">
        <v>8.91</v>
      </c>
      <c r="P42" s="13">
        <f>(R42/(1+K42)-O42)/(R42/(1+K42))</f>
        <v>0.24210864903502508</v>
      </c>
      <c r="Q42" s="17">
        <f>R42/F42</f>
        <v>2.3316666666666666</v>
      </c>
      <c r="R42" s="17">
        <v>13.99</v>
      </c>
      <c r="S42" s="26" t="str">
        <f>IF(ROUND(Q42+Q42*0.1,2)&lt;10,IF(ROUND(Q42+Q42*0.1,2)=1,1.09,IF(ROUND(Q42+Q42*0.1,2)=2,2.09,IF(ROUND(Q42+Q42*0.1,2)=3,3.09,IF(ROUND(Q42+Q42*0.1,2)=4,4.09,IF(ROUND(Q42+Q42*0.1,2)=5,5.09,IF(ROUND(Q42+Q42*0.1,2)=6,6.09,IF(ROUND(Q42+Q42*0.1,2)=7,7.09,IF(ROUND(Q42+Q42*0.1,2)=8,8.09,IF(ROUND(Q42+Q42*0.1,2)=9,9.09,REPLACE(ROUND(Q42+Q42*0.1,2),4,1,9)))))))))),IF(AND(ROUND(Q42+Q42*0.1,2)&gt;=10,ROUND(Q42+Q42*0.1,2)&lt;=99.99),IF(ROUND(Q42+Q42*0.1,2)-LEFT(ROUND(Q42+Q42*0.1,2),2)&lt;=0.49,LEFT(ROUND(Q42+Q42*0.1,2),2)+0.49,IF(ROUND(Q42+Q42*0.1,2)-LEFT(ROUND(Q42+Q42*0.1,2),2)&gt;0.49,LEFT(ROUND(Q42+Q42*0.1,2),2)+0.99)),IF(AND(ROUND(Q42+Q42*0.1,2)&gt;=100,ROUND(Q42+Q42*0.1,2)&lt;=999.99),REPLACE(ROUND(Q42+Q42*0.1,2),3,4,9),IF(AND(ROUND(Q42+Q42*0.1,2)&gt;=1000),REPLACE(ROUND(Q42+Q42*0.1,2),3,5,99)))))</f>
        <v>2,59</v>
      </c>
      <c r="T42" s="26">
        <f>IF(ROUND(R42+R42*0.1,2)&lt;10,IF(ROUND(R42+R42*0.1,2)=1,1.09,IF(ROUND(R42+R42*0.1,2)=2,2.09,IF(ROUND(R42+R42*0.1,2)=3,3.09,IF(ROUND(R42+R42*0.1,2)=4,4.09,IF(ROUND(R42+R42*0.1,2)=5,5.09,IF(ROUND(R42+R42*0.1,2)=6,6.09,IF(ROUND(R42+R42*0.1,2)=7,7.09,IF(ROUND(R42+R42*0.1,2)=8,8.09,IF(ROUND(R42+R42*0.1,2)=9,9.09,REPLACE(ROUND(R42+R42*0.1,2),4,1,9)))))))))),IF(AND(ROUND(R42+R42*0.1,2)&gt;=10,ROUND(R42+R42*0.1,2)&lt;=99.99),IF(ROUND(R42+R42*0.1,2)-LEFT(ROUND(R42+R42*0.1,2),2)&lt;=0.49,LEFT(ROUND(R42+R42*0.1,2),2)+0.49,IF(ROUND(R42+R42*0.1,2)-LEFT(ROUND(R42+R42*0.1,2),2)&gt;0.49,LEFT(ROUND(R42+R42*0.1,2),2)+0.99)),IF(AND(ROUND(R42+R42*0.1,2)&gt;=100,ROUND(R42+R42*0.1,2)&lt;=999.99),REPLACE(ROUND(R42+R42*0.1,2),3,4,9),IF(AND(ROUND(R42+R42*0.1,2)&gt;=1000),REPLACE(ROUND(R42+R42*0.1,2),3,5,99)))))</f>
        <v>15.49</v>
      </c>
      <c r="U42" s="26" t="str">
        <f t="shared" si="1"/>
        <v>2,89</v>
      </c>
      <c r="V42" s="26">
        <f t="shared" si="2"/>
        <v>17.489999999999998</v>
      </c>
      <c r="W42" s="88">
        <v>1.1379999999999999</v>
      </c>
      <c r="X42" s="89">
        <f>W42*6</f>
        <v>6.8279999999999994</v>
      </c>
      <c r="Y42" s="13">
        <f>(AA42/(1+K42)-X42)/(AA42/(1+K42))</f>
        <v>0.28030823737821087</v>
      </c>
      <c r="Z42" s="90">
        <f>AA42/F42</f>
        <v>1.8816666666666666</v>
      </c>
      <c r="AA42" s="90">
        <v>11.29</v>
      </c>
      <c r="AB42" s="91" t="str">
        <f>IF(ROUND(Z42+Z42*0.1,2)&lt;10,IF(ROUND(Z42+Z42*0.1,2)=1,1.09,IF(ROUND(Z42+Z42*0.1,2)=2,2.09,IF(ROUND(Z42+Z42*0.1,2)=3,3.09,IF(ROUND(Z42+Z42*0.1,2)=4,4.09,IF(ROUND(Z42+Z42*0.1,2)=5,5.09,IF(ROUND(Z42+Z42*0.1,2)=6,6.09,IF(ROUND(Z42+Z42*0.1,2)=7,7.09,IF(ROUND(Z42+Z42*0.1,2)=8,8.09,IF(ROUND(Z42+Z42*0.1,2)=9,9.09,REPLACE(ROUND(Z42+Z42*0.1,2),4,1,9)))))))))),IF(AND(ROUND(Z42+Z42*0.1,2)&gt;=10,ROUND(Z42+Z42*0.1,2)&lt;=99.99),IF(ROUND(Z42+Z42*0.1,2)-LEFT(ROUND(Z42+Z42*0.1,2),2)&lt;=0.49,LEFT(ROUND(Z42+Z42*0.1,2),2)+0.49,IF(ROUND(Z42+Z42*0.1,2)-LEFT(ROUND(Z42+Z42*0.1,2),2)&gt;0.49,LEFT(ROUND(Z42+Z42*0.1,2),2)+0.99)),IF(AND(ROUND(Z42+Z42*0.1,2)&gt;=100,ROUND(Z42+Z42*0.1,2)&lt;=999.99),REPLACE(ROUND(Z42+Z42*0.1,2),3,4,9),IF(AND(ROUND(Z42+Z42*0.1,2)&gt;=1000),REPLACE(ROUND(Z42+Z42*0.1,2),3,5,99)))))</f>
        <v>2,09</v>
      </c>
      <c r="AC42" s="91">
        <f>IF(ROUND(AA42+AA42*0.1,2)&lt;10,IF(ROUND(AA42+AA42*0.1,2)=1,1.09,IF(ROUND(AA42+AA42*0.1,2)=2,2.09,IF(ROUND(AA42+AA42*0.1,2)=3,3.09,IF(ROUND(AA42+AA42*0.1,2)=4,4.09,IF(ROUND(AA42+AA42*0.1,2)=5,5.09,IF(ROUND(AA42+AA42*0.1,2)=6,6.09,IF(ROUND(AA42+AA42*0.1,2)=7,7.09,IF(ROUND(AA42+AA42*0.1,2)=8,8.09,IF(ROUND(AA42+AA42*0.1,2)=9,9.09,REPLACE(ROUND(AA42+AA42*0.1,2),4,1,9)))))))))),IF(AND(ROUND(AA42+AA42*0.1,2)&gt;=10,ROUND(AA42+AA42*0.1,2)&lt;=99.99),IF(ROUND(AA42+AA42*0.1,2)-LEFT(ROUND(AA42+AA42*0.1,2),2)&lt;=0.49,LEFT(ROUND(AA42+AA42*0.1,2),2)+0.49,IF(ROUND(AA42+AA42*0.1,2)-LEFT(ROUND(AA42+AA42*0.1,2),2)&gt;0.49,LEFT(ROUND(AA42+AA42*0.1,2),2)+0.99)),IF(AND(ROUND(AA42+AA42*0.1,2)&gt;=100,ROUND(AA42+AA42*0.1,2)&lt;=999.99),REPLACE(ROUND(AA42+AA42*0.1,2),3,4,9),IF(AND(ROUND(AA42+AA42*0.1,2)&gt;=1000),REPLACE(ROUND(AA42+AA42*0.1,2),3,5,99)))))</f>
        <v>12.49</v>
      </c>
      <c r="AD42" s="91" t="str">
        <f t="shared" si="3"/>
        <v>2,39</v>
      </c>
      <c r="AE42" s="91">
        <f t="shared" si="3"/>
        <v>13.99</v>
      </c>
      <c r="AF42" s="92">
        <f>N42-W42</f>
        <v>0.3470000000000002</v>
      </c>
      <c r="AG42" s="92">
        <f>O42-X42</f>
        <v>2.0820000000000007</v>
      </c>
      <c r="AH42" s="92">
        <f>Q42-Z42</f>
        <v>0.44999999999999996</v>
      </c>
      <c r="AI42" s="17">
        <f>R42-AA42</f>
        <v>2.7000000000000011</v>
      </c>
      <c r="AJ42" s="93">
        <v>64300101</v>
      </c>
      <c r="AK42" s="93">
        <v>64300001</v>
      </c>
    </row>
    <row r="43" spans="1:38" s="94" customFormat="1" ht="12.75" customHeight="1">
      <c r="A43" s="117">
        <v>23430056</v>
      </c>
      <c r="B43" s="83">
        <v>3192</v>
      </c>
      <c r="C43" s="113">
        <v>4001766001924</v>
      </c>
      <c r="D43" s="113">
        <v>4001766061928</v>
      </c>
      <c r="E43" s="94" t="s">
        <v>156</v>
      </c>
      <c r="F43" s="82">
        <v>6</v>
      </c>
      <c r="G43" s="82">
        <v>64</v>
      </c>
      <c r="H43" s="85"/>
      <c r="I43" s="85" t="s">
        <v>18</v>
      </c>
      <c r="J43" s="86">
        <v>0.19</v>
      </c>
      <c r="K43" s="86">
        <v>0.19</v>
      </c>
      <c r="L43" s="41">
        <v>1183</v>
      </c>
      <c r="M43" s="41"/>
      <c r="N43" s="87">
        <f>O43/F43</f>
        <v>1.8049999999999999</v>
      </c>
      <c r="O43" s="87">
        <v>10.83</v>
      </c>
      <c r="P43" s="13">
        <f>(R43/(1+K43)-O43)/(R43/(1+K43))</f>
        <v>0.24145379635079453</v>
      </c>
      <c r="Q43" s="17">
        <f>R43/F43</f>
        <v>2.8316666666666666</v>
      </c>
      <c r="R43" s="17">
        <v>16.989999999999998</v>
      </c>
      <c r="S43" s="26" t="str">
        <f>IF(ROUND(Q43+Q43*0.1,2)&lt;10,IF(ROUND(Q43+Q43*0.1,2)=1,1.09,IF(ROUND(Q43+Q43*0.1,2)=2,2.09,IF(ROUND(Q43+Q43*0.1,2)=3,3.09,IF(ROUND(Q43+Q43*0.1,2)=4,4.09,IF(ROUND(Q43+Q43*0.1,2)=5,5.09,IF(ROUND(Q43+Q43*0.1,2)=6,6.09,IF(ROUND(Q43+Q43*0.1,2)=7,7.09,IF(ROUND(Q43+Q43*0.1,2)=8,8.09,IF(ROUND(Q43+Q43*0.1,2)=9,9.09,REPLACE(ROUND(Q43+Q43*0.1,2),4,1,9)))))))))),IF(AND(ROUND(Q43+Q43*0.1,2)&gt;=10,ROUND(Q43+Q43*0.1,2)&lt;=99.99),IF(ROUND(Q43+Q43*0.1,2)-LEFT(ROUND(Q43+Q43*0.1,2),2)&lt;=0.49,LEFT(ROUND(Q43+Q43*0.1,2),2)+0.49,IF(ROUND(Q43+Q43*0.1,2)-LEFT(ROUND(Q43+Q43*0.1,2),2)&gt;0.49,LEFT(ROUND(Q43+Q43*0.1,2),2)+0.99)),IF(AND(ROUND(Q43+Q43*0.1,2)&gt;=100,ROUND(Q43+Q43*0.1,2)&lt;=999.99),REPLACE(ROUND(Q43+Q43*0.1,2),3,4,9),IF(AND(ROUND(Q43+Q43*0.1,2)&gt;=1000),REPLACE(ROUND(Q43+Q43*0.1,2),3,5,99)))))</f>
        <v>3,19</v>
      </c>
      <c r="T43" s="26">
        <f>IF(ROUND(R43+R43*0.1,2)&lt;10,IF(ROUND(R43+R43*0.1,2)=1,1.09,IF(ROUND(R43+R43*0.1,2)=2,2.09,IF(ROUND(R43+R43*0.1,2)=3,3.09,IF(ROUND(R43+R43*0.1,2)=4,4.09,IF(ROUND(R43+R43*0.1,2)=5,5.09,IF(ROUND(R43+R43*0.1,2)=6,6.09,IF(ROUND(R43+R43*0.1,2)=7,7.09,IF(ROUND(R43+R43*0.1,2)=8,8.09,IF(ROUND(R43+R43*0.1,2)=9,9.09,REPLACE(ROUND(R43+R43*0.1,2),4,1,9)))))))))),IF(AND(ROUND(R43+R43*0.1,2)&gt;=10,ROUND(R43+R43*0.1,2)&lt;=99.99),IF(ROUND(R43+R43*0.1,2)-LEFT(ROUND(R43+R43*0.1,2),2)&lt;=0.49,LEFT(ROUND(R43+R43*0.1,2),2)+0.49,IF(ROUND(R43+R43*0.1,2)-LEFT(ROUND(R43+R43*0.1,2),2)&gt;0.49,LEFT(ROUND(R43+R43*0.1,2),2)+0.99)),IF(AND(ROUND(R43+R43*0.1,2)&gt;=100,ROUND(R43+R43*0.1,2)&lt;=999.99),REPLACE(ROUND(R43+R43*0.1,2),3,4,9),IF(AND(ROUND(R43+R43*0.1,2)&gt;=1000),REPLACE(ROUND(R43+R43*0.1,2),3,5,99)))))</f>
        <v>18.989999999999998</v>
      </c>
      <c r="U43" s="26" t="str">
        <f t="shared" si="1"/>
        <v>3,59</v>
      </c>
      <c r="V43" s="26">
        <f t="shared" si="2"/>
        <v>20.99</v>
      </c>
      <c r="W43" s="88">
        <v>1.4630000000000001</v>
      </c>
      <c r="X43" s="89">
        <f>W43*6</f>
        <v>8.7780000000000005</v>
      </c>
      <c r="Y43" s="13">
        <f>(AA43/(1+K43)-X43)/(AA43/(1+K43))</f>
        <v>0.29372413793103447</v>
      </c>
      <c r="Z43" s="90">
        <f>AA43/F43</f>
        <v>2.4649999999999999</v>
      </c>
      <c r="AA43" s="90">
        <v>14.79</v>
      </c>
      <c r="AB43" s="91" t="str">
        <f>IF(ROUND(Z43+Z43*0.1,2)&lt;10,IF(ROUND(Z43+Z43*0.1,2)=1,1.09,IF(ROUND(Z43+Z43*0.1,2)=2,2.09,IF(ROUND(Z43+Z43*0.1,2)=3,3.09,IF(ROUND(Z43+Z43*0.1,2)=4,4.09,IF(ROUND(Z43+Z43*0.1,2)=5,5.09,IF(ROUND(Z43+Z43*0.1,2)=6,6.09,IF(ROUND(Z43+Z43*0.1,2)=7,7.09,IF(ROUND(Z43+Z43*0.1,2)=8,8.09,IF(ROUND(Z43+Z43*0.1,2)=9,9.09,REPLACE(ROUND(Z43+Z43*0.1,2),4,1,9)))))))))),IF(AND(ROUND(Z43+Z43*0.1,2)&gt;=10,ROUND(Z43+Z43*0.1,2)&lt;=99.99),IF(ROUND(Z43+Z43*0.1,2)-LEFT(ROUND(Z43+Z43*0.1,2),2)&lt;=0.49,LEFT(ROUND(Z43+Z43*0.1,2),2)+0.49,IF(ROUND(Z43+Z43*0.1,2)-LEFT(ROUND(Z43+Z43*0.1,2),2)&gt;0.49,LEFT(ROUND(Z43+Z43*0.1,2),2)+0.99)),IF(AND(ROUND(Z43+Z43*0.1,2)&gt;=100,ROUND(Z43+Z43*0.1,2)&lt;=999.99),REPLACE(ROUND(Z43+Z43*0.1,2),3,4,9),IF(AND(ROUND(Z43+Z43*0.1,2)&gt;=1000),REPLACE(ROUND(Z43+Z43*0.1,2),3,5,99)))))</f>
        <v>2,79</v>
      </c>
      <c r="AC43" s="91">
        <f>IF(ROUND(AA43+AA43*0.1,2)&lt;10,IF(ROUND(AA43+AA43*0.1,2)=1,1.09,IF(ROUND(AA43+AA43*0.1,2)=2,2.09,IF(ROUND(AA43+AA43*0.1,2)=3,3.09,IF(ROUND(AA43+AA43*0.1,2)=4,4.09,IF(ROUND(AA43+AA43*0.1,2)=5,5.09,IF(ROUND(AA43+AA43*0.1,2)=6,6.09,IF(ROUND(AA43+AA43*0.1,2)=7,7.09,IF(ROUND(AA43+AA43*0.1,2)=8,8.09,IF(ROUND(AA43+AA43*0.1,2)=9,9.09,REPLACE(ROUND(AA43+AA43*0.1,2),4,1,9)))))))))),IF(AND(ROUND(AA43+AA43*0.1,2)&gt;=10,ROUND(AA43+AA43*0.1,2)&lt;=99.99),IF(ROUND(AA43+AA43*0.1,2)-LEFT(ROUND(AA43+AA43*0.1,2),2)&lt;=0.49,LEFT(ROUND(AA43+AA43*0.1,2),2)+0.49,IF(ROUND(AA43+AA43*0.1,2)-LEFT(ROUND(AA43+AA43*0.1,2),2)&gt;0.49,LEFT(ROUND(AA43+AA43*0.1,2),2)+0.99)),IF(AND(ROUND(AA43+AA43*0.1,2)&gt;=100,ROUND(AA43+AA43*0.1,2)&lt;=999.99),REPLACE(ROUND(AA43+AA43*0.1,2),3,4,9),IF(AND(ROUND(AA43+AA43*0.1,2)&gt;=1000),REPLACE(ROUND(AA43+AA43*0.1,2),3,5,99)))))</f>
        <v>16.489999999999998</v>
      </c>
      <c r="AD43" s="91" t="str">
        <f t="shared" si="3"/>
        <v>3,09</v>
      </c>
      <c r="AE43" s="91">
        <f t="shared" si="3"/>
        <v>18.489999999999998</v>
      </c>
      <c r="AF43" s="92">
        <f>N43-W43</f>
        <v>0.34199999999999986</v>
      </c>
      <c r="AG43" s="92">
        <f>O43-X43</f>
        <v>2.0519999999999996</v>
      </c>
      <c r="AH43" s="92">
        <f>Q43-Z43</f>
        <v>0.3666666666666667</v>
      </c>
      <c r="AI43" s="17">
        <f>R43-AA43</f>
        <v>2.1999999999999993</v>
      </c>
      <c r="AJ43" s="93">
        <v>64300101</v>
      </c>
      <c r="AK43" s="93">
        <v>64300001</v>
      </c>
      <c r="AL43" s="94" t="s">
        <v>180</v>
      </c>
    </row>
    <row r="44" spans="1:38" s="94" customFormat="1" ht="12.75" customHeight="1">
      <c r="A44" s="117">
        <v>23430055</v>
      </c>
      <c r="B44" s="83">
        <v>3194</v>
      </c>
      <c r="C44" s="113">
        <v>4001766001948</v>
      </c>
      <c r="D44" s="113">
        <v>4001766061942</v>
      </c>
      <c r="E44" s="94" t="s">
        <v>157</v>
      </c>
      <c r="F44" s="82">
        <v>6</v>
      </c>
      <c r="G44" s="82">
        <v>64</v>
      </c>
      <c r="H44" s="85"/>
      <c r="I44" s="85" t="s">
        <v>18</v>
      </c>
      <c r="J44" s="86">
        <v>0.19</v>
      </c>
      <c r="K44" s="86">
        <v>0.19</v>
      </c>
      <c r="L44" s="41">
        <v>1183</v>
      </c>
      <c r="M44" s="41"/>
      <c r="N44" s="87">
        <f>O44/F44</f>
        <v>1.6849999999999998</v>
      </c>
      <c r="O44" s="87">
        <v>10.11</v>
      </c>
      <c r="P44" s="13">
        <f>(R44/(1+K44)-O44)/(R44/(1+K44))</f>
        <v>0.24759849906191375</v>
      </c>
      <c r="Q44" s="17">
        <f>R44/F44</f>
        <v>2.665</v>
      </c>
      <c r="R44" s="17">
        <v>15.99</v>
      </c>
      <c r="S44" s="26" t="str">
        <f>IF(ROUND(Q44+Q44*0.1,2)&lt;10,IF(ROUND(Q44+Q44*0.1,2)=1,1.09,IF(ROUND(Q44+Q44*0.1,2)=2,2.09,IF(ROUND(Q44+Q44*0.1,2)=3,3.09,IF(ROUND(Q44+Q44*0.1,2)=4,4.09,IF(ROUND(Q44+Q44*0.1,2)=5,5.09,IF(ROUND(Q44+Q44*0.1,2)=6,6.09,IF(ROUND(Q44+Q44*0.1,2)=7,7.09,IF(ROUND(Q44+Q44*0.1,2)=8,8.09,IF(ROUND(Q44+Q44*0.1,2)=9,9.09,REPLACE(ROUND(Q44+Q44*0.1,2),4,1,9)))))))))),IF(AND(ROUND(Q44+Q44*0.1,2)&gt;=10,ROUND(Q44+Q44*0.1,2)&lt;=99.99),IF(ROUND(Q44+Q44*0.1,2)-LEFT(ROUND(Q44+Q44*0.1,2),2)&lt;=0.49,LEFT(ROUND(Q44+Q44*0.1,2),2)+0.49,IF(ROUND(Q44+Q44*0.1,2)-LEFT(ROUND(Q44+Q44*0.1,2),2)&gt;0.49,LEFT(ROUND(Q44+Q44*0.1,2),2)+0.99)),IF(AND(ROUND(Q44+Q44*0.1,2)&gt;=100,ROUND(Q44+Q44*0.1,2)&lt;=999.99),REPLACE(ROUND(Q44+Q44*0.1,2),3,4,9),IF(AND(ROUND(Q44+Q44*0.1,2)&gt;=1000),REPLACE(ROUND(Q44+Q44*0.1,2),3,5,99)))))</f>
        <v>2,99</v>
      </c>
      <c r="T44" s="26">
        <f>IF(ROUND(R44+R44*0.1,2)&lt;10,IF(ROUND(R44+R44*0.1,2)=1,1.09,IF(ROUND(R44+R44*0.1,2)=2,2.09,IF(ROUND(R44+R44*0.1,2)=3,3.09,IF(ROUND(R44+R44*0.1,2)=4,4.09,IF(ROUND(R44+R44*0.1,2)=5,5.09,IF(ROUND(R44+R44*0.1,2)=6,6.09,IF(ROUND(R44+R44*0.1,2)=7,7.09,IF(ROUND(R44+R44*0.1,2)=8,8.09,IF(ROUND(R44+R44*0.1,2)=9,9.09,REPLACE(ROUND(R44+R44*0.1,2),4,1,9)))))))))),IF(AND(ROUND(R44+R44*0.1,2)&gt;=10,ROUND(R44+R44*0.1,2)&lt;=99.99),IF(ROUND(R44+R44*0.1,2)-LEFT(ROUND(R44+R44*0.1,2),2)&lt;=0.49,LEFT(ROUND(R44+R44*0.1,2),2)+0.49,IF(ROUND(R44+R44*0.1,2)-LEFT(ROUND(R44+R44*0.1,2),2)&gt;0.49,LEFT(ROUND(R44+R44*0.1,2),2)+0.99)),IF(AND(ROUND(R44+R44*0.1,2)&gt;=100,ROUND(R44+R44*0.1,2)&lt;=999.99),REPLACE(ROUND(R44+R44*0.1,2),3,4,9),IF(AND(ROUND(R44+R44*0.1,2)&gt;=1000),REPLACE(ROUND(R44+R44*0.1,2),3,5,99)))))</f>
        <v>17.989999999999998</v>
      </c>
      <c r="U44" s="26" t="str">
        <f t="shared" si="1"/>
        <v>3,29</v>
      </c>
      <c r="V44" s="26">
        <f t="shared" si="2"/>
        <v>19.989999999999998</v>
      </c>
      <c r="W44" s="88">
        <v>1.238</v>
      </c>
      <c r="X44" s="89">
        <f>W44*6</f>
        <v>7.4279999999999999</v>
      </c>
      <c r="Y44" s="13">
        <f>(AA44/(1+K44)-X44)/(AA44/(1+K44))</f>
        <v>0.26277564637197676</v>
      </c>
      <c r="Z44" s="90">
        <f>AA44/F44</f>
        <v>1.9983333333333333</v>
      </c>
      <c r="AA44" s="90">
        <v>11.99</v>
      </c>
      <c r="AB44" s="91" t="str">
        <f>IF(ROUND(Z44+Z44*0.1,2)&lt;10,IF(ROUND(Z44+Z44*0.1,2)=1,1.09,IF(ROUND(Z44+Z44*0.1,2)=2,2.09,IF(ROUND(Z44+Z44*0.1,2)=3,3.09,IF(ROUND(Z44+Z44*0.1,2)=4,4.09,IF(ROUND(Z44+Z44*0.1,2)=5,5.09,IF(ROUND(Z44+Z44*0.1,2)=6,6.09,IF(ROUND(Z44+Z44*0.1,2)=7,7.09,IF(ROUND(Z44+Z44*0.1,2)=8,8.09,IF(ROUND(Z44+Z44*0.1,2)=9,9.09,REPLACE(ROUND(Z44+Z44*0.1,2),4,1,9)))))))))),IF(AND(ROUND(Z44+Z44*0.1,2)&gt;=10,ROUND(Z44+Z44*0.1,2)&lt;=99.99),IF(ROUND(Z44+Z44*0.1,2)-LEFT(ROUND(Z44+Z44*0.1,2),2)&lt;=0.49,LEFT(ROUND(Z44+Z44*0.1,2),2)+0.49,IF(ROUND(Z44+Z44*0.1,2)-LEFT(ROUND(Z44+Z44*0.1,2),2)&gt;0.49,LEFT(ROUND(Z44+Z44*0.1,2),2)+0.99)),IF(AND(ROUND(Z44+Z44*0.1,2)&gt;=100,ROUND(Z44+Z44*0.1,2)&lt;=999.99),REPLACE(ROUND(Z44+Z44*0.1,2),3,4,9),IF(AND(ROUND(Z44+Z44*0.1,2)&gt;=1000),REPLACE(ROUND(Z44+Z44*0.1,2),3,5,99)))))</f>
        <v>2,29</v>
      </c>
      <c r="AC44" s="91">
        <f>IF(ROUND(AA44+AA44*0.1,2)&lt;10,IF(ROUND(AA44+AA44*0.1,2)=1,1.09,IF(ROUND(AA44+AA44*0.1,2)=2,2.09,IF(ROUND(AA44+AA44*0.1,2)=3,3.09,IF(ROUND(AA44+AA44*0.1,2)=4,4.09,IF(ROUND(AA44+AA44*0.1,2)=5,5.09,IF(ROUND(AA44+AA44*0.1,2)=6,6.09,IF(ROUND(AA44+AA44*0.1,2)=7,7.09,IF(ROUND(AA44+AA44*0.1,2)=8,8.09,IF(ROUND(AA44+AA44*0.1,2)=9,9.09,REPLACE(ROUND(AA44+AA44*0.1,2),4,1,9)))))))))),IF(AND(ROUND(AA44+AA44*0.1,2)&gt;=10,ROUND(AA44+AA44*0.1,2)&lt;=99.99),IF(ROUND(AA44+AA44*0.1,2)-LEFT(ROUND(AA44+AA44*0.1,2),2)&lt;=0.49,LEFT(ROUND(AA44+AA44*0.1,2),2)+0.49,IF(ROUND(AA44+AA44*0.1,2)-LEFT(ROUND(AA44+AA44*0.1,2),2)&gt;0.49,LEFT(ROUND(AA44+AA44*0.1,2),2)+0.99)),IF(AND(ROUND(AA44+AA44*0.1,2)&gt;=100,ROUND(AA44+AA44*0.1,2)&lt;=999.99),REPLACE(ROUND(AA44+AA44*0.1,2),3,4,9),IF(AND(ROUND(AA44+AA44*0.1,2)&gt;=1000),REPLACE(ROUND(AA44+AA44*0.1,2),3,5,99)))))</f>
        <v>13.49</v>
      </c>
      <c r="AD44" s="91" t="str">
        <f t="shared" si="3"/>
        <v>2,59</v>
      </c>
      <c r="AE44" s="91">
        <f t="shared" si="3"/>
        <v>14.99</v>
      </c>
      <c r="AF44" s="92">
        <f>N44-W44</f>
        <v>0.44699999999999984</v>
      </c>
      <c r="AG44" s="92">
        <f>O44-X44</f>
        <v>2.6819999999999995</v>
      </c>
      <c r="AH44" s="92">
        <f>Q44-Z44</f>
        <v>0.66666666666666674</v>
      </c>
      <c r="AI44" s="17">
        <f>R44-AA44</f>
        <v>4</v>
      </c>
      <c r="AJ44" s="93">
        <v>64300101</v>
      </c>
      <c r="AK44" s="93">
        <v>64300001</v>
      </c>
    </row>
    <row r="45" spans="1:38" s="94" customFormat="1" ht="12.75" customHeight="1">
      <c r="A45" s="82">
        <v>23430013</v>
      </c>
      <c r="B45" s="83">
        <v>3196</v>
      </c>
      <c r="C45" s="82">
        <v>4001766031969</v>
      </c>
      <c r="D45" s="113">
        <v>4001766131966</v>
      </c>
      <c r="E45" s="84" t="s">
        <v>130</v>
      </c>
      <c r="F45" s="82">
        <v>6</v>
      </c>
      <c r="G45" s="82">
        <v>60</v>
      </c>
      <c r="H45" s="85"/>
      <c r="I45" s="85" t="s">
        <v>18</v>
      </c>
      <c r="J45" s="86">
        <v>0.19</v>
      </c>
      <c r="K45" s="86">
        <v>0.19</v>
      </c>
      <c r="L45" s="41">
        <v>1183</v>
      </c>
      <c r="M45" s="41"/>
      <c r="N45" s="144">
        <v>1.67</v>
      </c>
      <c r="O45" s="144">
        <v>10.02</v>
      </c>
      <c r="P45" s="13">
        <f>(R45/(1+K45)-O45)/(R45/(1+K45))</f>
        <v>0.27690721649484534</v>
      </c>
      <c r="Q45" s="145">
        <f>R45/F45</f>
        <v>2.7483333333333331</v>
      </c>
      <c r="R45" s="145">
        <v>16.489999999999998</v>
      </c>
      <c r="S45" s="26" t="str">
        <f>IF(ROUND(Q45+Q45*0.1,2)&lt;10,IF(ROUND(Q45+Q45*0.1,2)=1,1.09,IF(ROUND(Q45+Q45*0.1,2)=2,2.09,IF(ROUND(Q45+Q45*0.1,2)=3,3.09,IF(ROUND(Q45+Q45*0.1,2)=4,4.09,IF(ROUND(Q45+Q45*0.1,2)=5,5.09,IF(ROUND(Q45+Q45*0.1,2)=6,6.09,IF(ROUND(Q45+Q45*0.1,2)=7,7.09,IF(ROUND(Q45+Q45*0.1,2)=8,8.09,IF(ROUND(Q45+Q45*0.1,2)=9,9.09,REPLACE(ROUND(Q45+Q45*0.1,2),4,1,9)))))))))),IF(AND(ROUND(Q45+Q45*0.1,2)&gt;=10,ROUND(Q45+Q45*0.1,2)&lt;=99.99),IF(ROUND(Q45+Q45*0.1,2)-LEFT(ROUND(Q45+Q45*0.1,2),2)&lt;=0.49,LEFT(ROUND(Q45+Q45*0.1,2),2)+0.49,IF(ROUND(Q45+Q45*0.1,2)-LEFT(ROUND(Q45+Q45*0.1,2),2)&gt;0.49,LEFT(ROUND(Q45+Q45*0.1,2),2)+0.99)),IF(AND(ROUND(Q45+Q45*0.1,2)&gt;=100,ROUND(Q45+Q45*0.1,2)&lt;=999.99),REPLACE(ROUND(Q45+Q45*0.1,2),3,4,9),IF(AND(ROUND(Q45+Q45*0.1,2)&gt;=1000),REPLACE(ROUND(Q45+Q45*0.1,2),3,5,99)))))</f>
        <v>3,09</v>
      </c>
      <c r="T45" s="26">
        <f>IF(ROUND(R45+R45*0.1,2)&lt;10,IF(ROUND(R45+R45*0.1,2)=1,1.09,IF(ROUND(R45+R45*0.1,2)=2,2.09,IF(ROUND(R45+R45*0.1,2)=3,3.09,IF(ROUND(R45+R45*0.1,2)=4,4.09,IF(ROUND(R45+R45*0.1,2)=5,5.09,IF(ROUND(R45+R45*0.1,2)=6,6.09,IF(ROUND(R45+R45*0.1,2)=7,7.09,IF(ROUND(R45+R45*0.1,2)=8,8.09,IF(ROUND(R45+R45*0.1,2)=9,9.09,REPLACE(ROUND(R45+R45*0.1,2),4,1,9)))))))))),IF(AND(ROUND(R45+R45*0.1,2)&gt;=10,ROUND(R45+R45*0.1,2)&lt;=99.99),IF(ROUND(R45+R45*0.1,2)-LEFT(ROUND(R45+R45*0.1,2),2)&lt;=0.49,LEFT(ROUND(R45+R45*0.1,2),2)+0.49,IF(ROUND(R45+R45*0.1,2)-LEFT(ROUND(R45+R45*0.1,2),2)&gt;0.49,LEFT(ROUND(R45+R45*0.1,2),2)+0.99)),IF(AND(ROUND(R45+R45*0.1,2)&gt;=100,ROUND(R45+R45*0.1,2)&lt;=999.99),REPLACE(ROUND(R45+R45*0.1,2),3,4,9),IF(AND(ROUND(R45+R45*0.1,2)&gt;=1000),REPLACE(ROUND(R45+R45*0.1,2),3,5,99)))))</f>
        <v>18.489999999999998</v>
      </c>
      <c r="U45" s="26" t="str">
        <f t="shared" si="1"/>
        <v>3,49</v>
      </c>
      <c r="V45" s="26">
        <f t="shared" si="2"/>
        <v>20.49</v>
      </c>
      <c r="W45" s="88"/>
      <c r="X45" s="89"/>
      <c r="Y45" s="13"/>
      <c r="Z45" s="90"/>
      <c r="AA45" s="90"/>
      <c r="AB45" s="91"/>
      <c r="AC45" s="91"/>
      <c r="AD45" s="91"/>
      <c r="AE45" s="91"/>
      <c r="AF45" s="92"/>
      <c r="AG45" s="92"/>
      <c r="AH45" s="92"/>
      <c r="AI45" s="17"/>
      <c r="AJ45" s="93">
        <v>64300101</v>
      </c>
      <c r="AK45" s="93">
        <v>64300001</v>
      </c>
    </row>
    <row r="46" spans="1:38" s="94" customFormat="1" ht="12.75" customHeight="1">
      <c r="A46" s="82">
        <v>23430029</v>
      </c>
      <c r="B46" s="83">
        <v>3197</v>
      </c>
      <c r="C46" s="82">
        <v>4001766031976</v>
      </c>
      <c r="D46" s="113">
        <v>4001766131973</v>
      </c>
      <c r="E46" s="84" t="s">
        <v>131</v>
      </c>
      <c r="F46" s="82">
        <v>6</v>
      </c>
      <c r="G46" s="82">
        <v>60</v>
      </c>
      <c r="H46" s="85"/>
      <c r="I46" s="85" t="s">
        <v>18</v>
      </c>
      <c r="J46" s="86">
        <v>0.19</v>
      </c>
      <c r="K46" s="86">
        <v>0.19</v>
      </c>
      <c r="L46" s="41">
        <v>1183</v>
      </c>
      <c r="M46" s="41"/>
      <c r="N46" s="87">
        <f>O46/F46</f>
        <v>1.6849999999999998</v>
      </c>
      <c r="O46" s="87">
        <v>10.11</v>
      </c>
      <c r="P46" s="13">
        <f>(R46/(1+K46)-O46)/(R46/(1+K46))</f>
        <v>0.24759849906191375</v>
      </c>
      <c r="Q46" s="17">
        <f>R46/F46</f>
        <v>2.665</v>
      </c>
      <c r="R46" s="17">
        <v>15.99</v>
      </c>
      <c r="S46" s="26" t="str">
        <f>IF(ROUND(Q46+Q46*0.1,2)&lt;10,IF(ROUND(Q46+Q46*0.1,2)=1,1.09,IF(ROUND(Q46+Q46*0.1,2)=2,2.09,IF(ROUND(Q46+Q46*0.1,2)=3,3.09,IF(ROUND(Q46+Q46*0.1,2)=4,4.09,IF(ROUND(Q46+Q46*0.1,2)=5,5.09,IF(ROUND(Q46+Q46*0.1,2)=6,6.09,IF(ROUND(Q46+Q46*0.1,2)=7,7.09,IF(ROUND(Q46+Q46*0.1,2)=8,8.09,IF(ROUND(Q46+Q46*0.1,2)=9,9.09,REPLACE(ROUND(Q46+Q46*0.1,2),4,1,9)))))))))),IF(AND(ROUND(Q46+Q46*0.1,2)&gt;=10,ROUND(Q46+Q46*0.1,2)&lt;=99.99),IF(ROUND(Q46+Q46*0.1,2)-LEFT(ROUND(Q46+Q46*0.1,2),2)&lt;=0.49,LEFT(ROUND(Q46+Q46*0.1,2),2)+0.49,IF(ROUND(Q46+Q46*0.1,2)-LEFT(ROUND(Q46+Q46*0.1,2),2)&gt;0.49,LEFT(ROUND(Q46+Q46*0.1,2),2)+0.99)),IF(AND(ROUND(Q46+Q46*0.1,2)&gt;=100,ROUND(Q46+Q46*0.1,2)&lt;=999.99),REPLACE(ROUND(Q46+Q46*0.1,2),3,4,9),IF(AND(ROUND(Q46+Q46*0.1,2)&gt;=1000),REPLACE(ROUND(Q46+Q46*0.1,2),3,5,99)))))</f>
        <v>2,99</v>
      </c>
      <c r="T46" s="26">
        <f>IF(ROUND(R46+R46*0.1,2)&lt;10,IF(ROUND(R46+R46*0.1,2)=1,1.09,IF(ROUND(R46+R46*0.1,2)=2,2.09,IF(ROUND(R46+R46*0.1,2)=3,3.09,IF(ROUND(R46+R46*0.1,2)=4,4.09,IF(ROUND(R46+R46*0.1,2)=5,5.09,IF(ROUND(R46+R46*0.1,2)=6,6.09,IF(ROUND(R46+R46*0.1,2)=7,7.09,IF(ROUND(R46+R46*0.1,2)=8,8.09,IF(ROUND(R46+R46*0.1,2)=9,9.09,REPLACE(ROUND(R46+R46*0.1,2),4,1,9)))))))))),IF(AND(ROUND(R46+R46*0.1,2)&gt;=10,ROUND(R46+R46*0.1,2)&lt;=99.99),IF(ROUND(R46+R46*0.1,2)-LEFT(ROUND(R46+R46*0.1,2),2)&lt;=0.49,LEFT(ROUND(R46+R46*0.1,2),2)+0.49,IF(ROUND(R46+R46*0.1,2)-LEFT(ROUND(R46+R46*0.1,2),2)&gt;0.49,LEFT(ROUND(R46+R46*0.1,2),2)+0.99)),IF(AND(ROUND(R46+R46*0.1,2)&gt;=100,ROUND(R46+R46*0.1,2)&lt;=999.99),REPLACE(ROUND(R46+R46*0.1,2),3,4,9),IF(AND(ROUND(R46+R46*0.1,2)&gt;=1000),REPLACE(ROUND(R46+R46*0.1,2),3,5,99)))))</f>
        <v>17.989999999999998</v>
      </c>
      <c r="U46" s="26" t="str">
        <f t="shared" si="1"/>
        <v>3,29</v>
      </c>
      <c r="V46" s="26">
        <f t="shared" si="2"/>
        <v>19.989999999999998</v>
      </c>
      <c r="W46" s="88">
        <v>1.3380000000000001</v>
      </c>
      <c r="X46" s="89">
        <f>W46*6</f>
        <v>8.0280000000000005</v>
      </c>
      <c r="Y46" s="13">
        <f>(AA46/(1+K46)-X46)/(AA46/(1+K46))</f>
        <v>0.26456351039260967</v>
      </c>
      <c r="Z46" s="90">
        <f>AA46/F46</f>
        <v>2.165</v>
      </c>
      <c r="AA46" s="90">
        <v>12.99</v>
      </c>
      <c r="AB46" s="91" t="str">
        <f>IF(ROUND(Z46+Z46*0.1,2)&lt;10,IF(ROUND(Z46+Z46*0.1,2)=1,1.09,IF(ROUND(Z46+Z46*0.1,2)=2,2.09,IF(ROUND(Z46+Z46*0.1,2)=3,3.09,IF(ROUND(Z46+Z46*0.1,2)=4,4.09,IF(ROUND(Z46+Z46*0.1,2)=5,5.09,IF(ROUND(Z46+Z46*0.1,2)=6,6.09,IF(ROUND(Z46+Z46*0.1,2)=7,7.09,IF(ROUND(Z46+Z46*0.1,2)=8,8.09,IF(ROUND(Z46+Z46*0.1,2)=9,9.09,REPLACE(ROUND(Z46+Z46*0.1,2),4,1,9)))))))))),IF(AND(ROUND(Z46+Z46*0.1,2)&gt;=10,ROUND(Z46+Z46*0.1,2)&lt;=99.99),IF(ROUND(Z46+Z46*0.1,2)-LEFT(ROUND(Z46+Z46*0.1,2),2)&lt;=0.49,LEFT(ROUND(Z46+Z46*0.1,2),2)+0.49,IF(ROUND(Z46+Z46*0.1,2)-LEFT(ROUND(Z46+Z46*0.1,2),2)&gt;0.49,LEFT(ROUND(Z46+Z46*0.1,2),2)+0.99)),IF(AND(ROUND(Z46+Z46*0.1,2)&gt;=100,ROUND(Z46+Z46*0.1,2)&lt;=999.99),REPLACE(ROUND(Z46+Z46*0.1,2),3,4,9),IF(AND(ROUND(Z46+Z46*0.1,2)&gt;=1000),REPLACE(ROUND(Z46+Z46*0.1,2),3,5,99)))))</f>
        <v>2,39</v>
      </c>
      <c r="AC46" s="91">
        <f>IF(ROUND(AA46+AA46*0.1,2)&lt;10,IF(ROUND(AA46+AA46*0.1,2)=1,1.09,IF(ROUND(AA46+AA46*0.1,2)=2,2.09,IF(ROUND(AA46+AA46*0.1,2)=3,3.09,IF(ROUND(AA46+AA46*0.1,2)=4,4.09,IF(ROUND(AA46+AA46*0.1,2)=5,5.09,IF(ROUND(AA46+AA46*0.1,2)=6,6.09,IF(ROUND(AA46+AA46*0.1,2)=7,7.09,IF(ROUND(AA46+AA46*0.1,2)=8,8.09,IF(ROUND(AA46+AA46*0.1,2)=9,9.09,REPLACE(ROUND(AA46+AA46*0.1,2),4,1,9)))))))))),IF(AND(ROUND(AA46+AA46*0.1,2)&gt;=10,ROUND(AA46+AA46*0.1,2)&lt;=99.99),IF(ROUND(AA46+AA46*0.1,2)-LEFT(ROUND(AA46+AA46*0.1,2),2)&lt;=0.49,LEFT(ROUND(AA46+AA46*0.1,2),2)+0.49,IF(ROUND(AA46+AA46*0.1,2)-LEFT(ROUND(AA46+AA46*0.1,2),2)&gt;0.49,LEFT(ROUND(AA46+AA46*0.1,2),2)+0.99)),IF(AND(ROUND(AA46+AA46*0.1,2)&gt;=100,ROUND(AA46+AA46*0.1,2)&lt;=999.99),REPLACE(ROUND(AA46+AA46*0.1,2),3,4,9),IF(AND(ROUND(AA46+AA46*0.1,2)&gt;=1000),REPLACE(ROUND(AA46+AA46*0.1,2),3,5,99)))))</f>
        <v>14.49</v>
      </c>
      <c r="AD46" s="91" t="str">
        <f t="shared" ref="AD46:AE48" si="4">IF(ROUND(AB46+AB46*0.1,2)&lt;10,IF(ROUND(AB46+AB46*0.1,2)=1,1.09,IF(ROUND(AB46+AB46*0.1,2)=2,2.09,IF(ROUND(AB46+AB46*0.1,2)=3,3.09,IF(ROUND(AB46+AB46*0.1,2)=4,4.09,IF(ROUND(AB46+AB46*0.1,2)=5,5.09,IF(ROUND(AB46+AB46*0.1,2)=6,6.09,IF(ROUND(AB46+AB46*0.1,2)=7,7.09,IF(ROUND(AB46+AB46*0.1,2)=8,8.09,IF(ROUND(AB46+AB46*0.1,2)=9,9.09,REPLACE(ROUND(AB46+AB46*0.1,2),4,1,9)))))))))),IF(AND(ROUND(AB46+AB46*0.1,2)&gt;=10,ROUND(AB46+AB46*0.1,2)&lt;=99.99),IF(ROUND(AB46+AB46*0.1,2)-LEFT(ROUND(AB46+AB46*0.1,2),2)&lt;=0.49,LEFT(ROUND(AB46+AB46*0.1,2),2)+0.49,IF(ROUND(AB46+AB46*0.1,2)-LEFT(ROUND(AB46+AB46*0.1,2),2)&gt;0.49,LEFT(ROUND(AB46+AB46*0.1,2),2)+0.99)),IF(AND(ROUND(AB46+AB46*0.1,2)&gt;=100,ROUND(AB46+AB46*0.1,2)&lt;=999.99),REPLACE(ROUND(AB46+AB46*0.1,2),3,4,9),IF(AND(ROUND(AB46+AB46*0.1,2)&gt;=1000),REPLACE(ROUND(AB46+AB46*0.1,2),3,5,99)))))</f>
        <v>2,69</v>
      </c>
      <c r="AE46" s="91">
        <f t="shared" si="4"/>
        <v>15.99</v>
      </c>
      <c r="AF46" s="92">
        <f>N46-W46</f>
        <v>0.34699999999999975</v>
      </c>
      <c r="AG46" s="92">
        <f>O46-X46</f>
        <v>2.081999999999999</v>
      </c>
      <c r="AH46" s="92">
        <f>Q46-Z46</f>
        <v>0.5</v>
      </c>
      <c r="AI46" s="17">
        <f>R46-AA46</f>
        <v>3</v>
      </c>
      <c r="AJ46" s="93">
        <v>64300101</v>
      </c>
      <c r="AK46" s="93">
        <v>64300001</v>
      </c>
    </row>
    <row r="47" spans="1:38" s="94" customFormat="1" ht="12.75" customHeight="1">
      <c r="A47" s="82">
        <v>23430014</v>
      </c>
      <c r="B47" s="83">
        <v>3199</v>
      </c>
      <c r="C47" s="82">
        <v>4001766031990</v>
      </c>
      <c r="D47" s="113">
        <v>4001766131997</v>
      </c>
      <c r="E47" s="84" t="s">
        <v>158</v>
      </c>
      <c r="F47" s="82">
        <v>6</v>
      </c>
      <c r="G47" s="82">
        <v>60</v>
      </c>
      <c r="H47" s="85"/>
      <c r="I47" s="85" t="s">
        <v>18</v>
      </c>
      <c r="J47" s="86">
        <v>0.19</v>
      </c>
      <c r="K47" s="86">
        <v>0.19</v>
      </c>
      <c r="L47" s="41">
        <v>1183</v>
      </c>
      <c r="M47" s="41"/>
      <c r="N47" s="87">
        <f>O47/F47</f>
        <v>1.635</v>
      </c>
      <c r="O47" s="87">
        <v>9.81</v>
      </c>
      <c r="P47" s="13">
        <f>(R47/(1+K47)-O47)/(R47/(1+K47))</f>
        <v>0.24635894125242089</v>
      </c>
      <c r="Q47" s="17">
        <f>R47/F47</f>
        <v>2.5816666666666666</v>
      </c>
      <c r="R47" s="17">
        <v>15.49</v>
      </c>
      <c r="S47" s="26" t="str">
        <f>IF(ROUND(Q47+Q47*0.1,2)&lt;10,IF(ROUND(Q47+Q47*0.1,2)=1,1.09,IF(ROUND(Q47+Q47*0.1,2)=2,2.09,IF(ROUND(Q47+Q47*0.1,2)=3,3.09,IF(ROUND(Q47+Q47*0.1,2)=4,4.09,IF(ROUND(Q47+Q47*0.1,2)=5,5.09,IF(ROUND(Q47+Q47*0.1,2)=6,6.09,IF(ROUND(Q47+Q47*0.1,2)=7,7.09,IF(ROUND(Q47+Q47*0.1,2)=8,8.09,IF(ROUND(Q47+Q47*0.1,2)=9,9.09,REPLACE(ROUND(Q47+Q47*0.1,2),4,1,9)))))))))),IF(AND(ROUND(Q47+Q47*0.1,2)&gt;=10,ROUND(Q47+Q47*0.1,2)&lt;=99.99),IF(ROUND(Q47+Q47*0.1,2)-LEFT(ROUND(Q47+Q47*0.1,2),2)&lt;=0.49,LEFT(ROUND(Q47+Q47*0.1,2),2)+0.49,IF(ROUND(Q47+Q47*0.1,2)-LEFT(ROUND(Q47+Q47*0.1,2),2)&gt;0.49,LEFT(ROUND(Q47+Q47*0.1,2),2)+0.99)),IF(AND(ROUND(Q47+Q47*0.1,2)&gt;=100,ROUND(Q47+Q47*0.1,2)&lt;=999.99),REPLACE(ROUND(Q47+Q47*0.1,2),3,4,9),IF(AND(ROUND(Q47+Q47*0.1,2)&gt;=1000),REPLACE(ROUND(Q47+Q47*0.1,2),3,5,99)))))</f>
        <v>2,89</v>
      </c>
      <c r="T47" s="26">
        <f>IF(ROUND(R47+R47*0.1,2)&lt;10,IF(ROUND(R47+R47*0.1,2)=1,1.09,IF(ROUND(R47+R47*0.1,2)=2,2.09,IF(ROUND(R47+R47*0.1,2)=3,3.09,IF(ROUND(R47+R47*0.1,2)=4,4.09,IF(ROUND(R47+R47*0.1,2)=5,5.09,IF(ROUND(R47+R47*0.1,2)=6,6.09,IF(ROUND(R47+R47*0.1,2)=7,7.09,IF(ROUND(R47+R47*0.1,2)=8,8.09,IF(ROUND(R47+R47*0.1,2)=9,9.09,REPLACE(ROUND(R47+R47*0.1,2),4,1,9)))))))))),IF(AND(ROUND(R47+R47*0.1,2)&gt;=10,ROUND(R47+R47*0.1,2)&lt;=99.99),IF(ROUND(R47+R47*0.1,2)-LEFT(ROUND(R47+R47*0.1,2),2)&lt;=0.49,LEFT(ROUND(R47+R47*0.1,2),2)+0.49,IF(ROUND(R47+R47*0.1,2)-LEFT(ROUND(R47+R47*0.1,2),2)&gt;0.49,LEFT(ROUND(R47+R47*0.1,2),2)+0.99)),IF(AND(ROUND(R47+R47*0.1,2)&gt;=100,ROUND(R47+R47*0.1,2)&lt;=999.99),REPLACE(ROUND(R47+R47*0.1,2),3,4,9),IF(AND(ROUND(R47+R47*0.1,2)&gt;=1000),REPLACE(ROUND(R47+R47*0.1,2),3,5,99)))))</f>
        <v>17.489999999999998</v>
      </c>
      <c r="U47" s="26" t="str">
        <f t="shared" si="1"/>
        <v>3,19</v>
      </c>
      <c r="V47" s="26">
        <f t="shared" si="2"/>
        <v>19.489999999999998</v>
      </c>
      <c r="W47" s="88">
        <v>1.288</v>
      </c>
      <c r="X47" s="89">
        <f>W47*6</f>
        <v>7.7279999999999998</v>
      </c>
      <c r="Y47" s="13">
        <f>(AA47/(1+K47)-X47)/(AA47/(1+K47))</f>
        <v>0.23300083402835711</v>
      </c>
      <c r="Z47" s="90">
        <f>AA47/F47</f>
        <v>1.9983333333333333</v>
      </c>
      <c r="AA47" s="90">
        <v>11.99</v>
      </c>
      <c r="AB47" s="91" t="str">
        <f>IF(ROUND(Z47+Z47*0.1,2)&lt;10,IF(ROUND(Z47+Z47*0.1,2)=1,1.09,IF(ROUND(Z47+Z47*0.1,2)=2,2.09,IF(ROUND(Z47+Z47*0.1,2)=3,3.09,IF(ROUND(Z47+Z47*0.1,2)=4,4.09,IF(ROUND(Z47+Z47*0.1,2)=5,5.09,IF(ROUND(Z47+Z47*0.1,2)=6,6.09,IF(ROUND(Z47+Z47*0.1,2)=7,7.09,IF(ROUND(Z47+Z47*0.1,2)=8,8.09,IF(ROUND(Z47+Z47*0.1,2)=9,9.09,REPLACE(ROUND(Z47+Z47*0.1,2),4,1,9)))))))))),IF(AND(ROUND(Z47+Z47*0.1,2)&gt;=10,ROUND(Z47+Z47*0.1,2)&lt;=99.99),IF(ROUND(Z47+Z47*0.1,2)-LEFT(ROUND(Z47+Z47*0.1,2),2)&lt;=0.49,LEFT(ROUND(Z47+Z47*0.1,2),2)+0.49,IF(ROUND(Z47+Z47*0.1,2)-LEFT(ROUND(Z47+Z47*0.1,2),2)&gt;0.49,LEFT(ROUND(Z47+Z47*0.1,2),2)+0.99)),IF(AND(ROUND(Z47+Z47*0.1,2)&gt;=100,ROUND(Z47+Z47*0.1,2)&lt;=999.99),REPLACE(ROUND(Z47+Z47*0.1,2),3,4,9),IF(AND(ROUND(Z47+Z47*0.1,2)&gt;=1000),REPLACE(ROUND(Z47+Z47*0.1,2),3,5,99)))))</f>
        <v>2,29</v>
      </c>
      <c r="AC47" s="91">
        <f>IF(ROUND(AA47+AA47*0.1,2)&lt;10,IF(ROUND(AA47+AA47*0.1,2)=1,1.09,IF(ROUND(AA47+AA47*0.1,2)=2,2.09,IF(ROUND(AA47+AA47*0.1,2)=3,3.09,IF(ROUND(AA47+AA47*0.1,2)=4,4.09,IF(ROUND(AA47+AA47*0.1,2)=5,5.09,IF(ROUND(AA47+AA47*0.1,2)=6,6.09,IF(ROUND(AA47+AA47*0.1,2)=7,7.09,IF(ROUND(AA47+AA47*0.1,2)=8,8.09,IF(ROUND(AA47+AA47*0.1,2)=9,9.09,REPLACE(ROUND(AA47+AA47*0.1,2),4,1,9)))))))))),IF(AND(ROUND(AA47+AA47*0.1,2)&gt;=10,ROUND(AA47+AA47*0.1,2)&lt;=99.99),IF(ROUND(AA47+AA47*0.1,2)-LEFT(ROUND(AA47+AA47*0.1,2),2)&lt;=0.49,LEFT(ROUND(AA47+AA47*0.1,2),2)+0.49,IF(ROUND(AA47+AA47*0.1,2)-LEFT(ROUND(AA47+AA47*0.1,2),2)&gt;0.49,LEFT(ROUND(AA47+AA47*0.1,2),2)+0.99)),IF(AND(ROUND(AA47+AA47*0.1,2)&gt;=100,ROUND(AA47+AA47*0.1,2)&lt;=999.99),REPLACE(ROUND(AA47+AA47*0.1,2),3,4,9),IF(AND(ROUND(AA47+AA47*0.1,2)&gt;=1000),REPLACE(ROUND(AA47+AA47*0.1,2),3,5,99)))))</f>
        <v>13.49</v>
      </c>
      <c r="AD47" s="91" t="str">
        <f t="shared" si="4"/>
        <v>2,59</v>
      </c>
      <c r="AE47" s="91">
        <f t="shared" si="4"/>
        <v>14.99</v>
      </c>
      <c r="AF47" s="92">
        <f>N47-W47</f>
        <v>0.34699999999999998</v>
      </c>
      <c r="AG47" s="92">
        <f>O47-X47</f>
        <v>2.0820000000000007</v>
      </c>
      <c r="AH47" s="92">
        <f>Q47-Z47</f>
        <v>0.58333333333333326</v>
      </c>
      <c r="AI47" s="17">
        <f>R47-AA47</f>
        <v>3.5</v>
      </c>
      <c r="AJ47" s="93">
        <v>64300101</v>
      </c>
      <c r="AK47" s="93">
        <v>64300001</v>
      </c>
    </row>
    <row r="48" spans="1:38" s="94" customFormat="1" ht="12.75" customHeight="1">
      <c r="A48" s="117">
        <v>23267005</v>
      </c>
      <c r="B48" s="83">
        <v>3211</v>
      </c>
      <c r="C48" s="113">
        <v>4001766002112</v>
      </c>
      <c r="D48" s="113">
        <v>4001766102119</v>
      </c>
      <c r="E48" s="94" t="s">
        <v>43</v>
      </c>
      <c r="F48" s="82">
        <v>10</v>
      </c>
      <c r="G48" s="82">
        <v>80</v>
      </c>
      <c r="H48" s="85"/>
      <c r="I48" s="85" t="s">
        <v>18</v>
      </c>
      <c r="J48" s="86">
        <v>0.19</v>
      </c>
      <c r="K48" s="86">
        <v>0.19</v>
      </c>
      <c r="L48" s="41">
        <v>1183</v>
      </c>
      <c r="M48" s="41"/>
      <c r="N48" s="87">
        <f>O48/F48</f>
        <v>0.65500000000000003</v>
      </c>
      <c r="O48" s="87">
        <v>6.55</v>
      </c>
      <c r="P48" s="13">
        <f>(R48/(1+K48)-O48)/(R48/(1+K48))</f>
        <v>0.21976976976976983</v>
      </c>
      <c r="Q48" s="17">
        <f>R48/F48</f>
        <v>0.999</v>
      </c>
      <c r="R48" s="17">
        <v>9.99</v>
      </c>
      <c r="S48" s="26" t="str">
        <f>IF(ROUND(Q48+Q48*0.1,2)&lt;10,IF(ROUND(Q48+Q48*0.1,2)=1,1.09,IF(ROUND(Q48+Q48*0.1,2)=2,2.09,IF(ROUND(Q48+Q48*0.1,2)=3,3.09,IF(ROUND(Q48+Q48*0.1,2)=4,4.09,IF(ROUND(Q48+Q48*0.1,2)=5,5.09,IF(ROUND(Q48+Q48*0.1,2)=6,6.09,IF(ROUND(Q48+Q48*0.1,2)=7,7.09,IF(ROUND(Q48+Q48*0.1,2)=8,8.09,IF(ROUND(Q48+Q48*0.1,2)=9,9.09,REPLACE(ROUND(Q48+Q48*0.1,2),4,1,9)))))))))),IF(AND(ROUND(Q48+Q48*0.1,2)&gt;=10,ROUND(Q48+Q48*0.1,2)&lt;=99.99),IF(ROUND(Q48+Q48*0.1,2)-LEFT(ROUND(Q48+Q48*0.1,2),2)&lt;=0.49,LEFT(ROUND(Q48+Q48*0.1,2),2)+0.49,IF(ROUND(Q48+Q48*0.1,2)-LEFT(ROUND(Q48+Q48*0.1,2),2)&gt;0.49,LEFT(ROUND(Q48+Q48*0.1,2),2)+0.99)),IF(AND(ROUND(Q48+Q48*0.1,2)&gt;=100,ROUND(Q48+Q48*0.1,2)&lt;=999.99),REPLACE(ROUND(Q48+Q48*0.1,2),3,4,9),IF(AND(ROUND(Q48+Q48*0.1,2)&gt;=1000),REPLACE(ROUND(Q48+Q48*0.1,2),3,5,99)))))</f>
        <v>1,19</v>
      </c>
      <c r="T48" s="26">
        <f>IF(ROUND(R48+R48*0.1,2)&lt;10,IF(ROUND(R48+R48*0.1,2)=1,1.09,IF(ROUND(R48+R48*0.1,2)=2,2.09,IF(ROUND(R48+R48*0.1,2)=3,3.09,IF(ROUND(R48+R48*0.1,2)=4,4.09,IF(ROUND(R48+R48*0.1,2)=5,5.09,IF(ROUND(R48+R48*0.1,2)=6,6.09,IF(ROUND(R48+R48*0.1,2)=7,7.09,IF(ROUND(R48+R48*0.1,2)=8,8.09,IF(ROUND(R48+R48*0.1,2)=9,9.09,REPLACE(ROUND(R48+R48*0.1,2),4,1,9)))))))))),IF(AND(ROUND(R48+R48*0.1,2)&gt;=10,ROUND(R48+R48*0.1,2)&lt;=99.99),IF(ROUND(R48+R48*0.1,2)-LEFT(ROUND(R48+R48*0.1,2),2)&lt;=0.49,LEFT(ROUND(R48+R48*0.1,2),2)+0.49,IF(ROUND(R48+R48*0.1,2)-LEFT(ROUND(R48+R48*0.1,2),2)&gt;0.49,LEFT(ROUND(R48+R48*0.1,2),2)+0.99)),IF(AND(ROUND(R48+R48*0.1,2)&gt;=100,ROUND(R48+R48*0.1,2)&lt;=999.99),REPLACE(ROUND(R48+R48*0.1,2),3,4,9),IF(AND(ROUND(R48+R48*0.1,2)&gt;=1000),REPLACE(ROUND(R48+R48*0.1,2),3,5,99)))))</f>
        <v>10.99</v>
      </c>
      <c r="U48" s="26" t="str">
        <f t="shared" si="1"/>
        <v>1,39</v>
      </c>
      <c r="V48" s="26">
        <f t="shared" si="2"/>
        <v>12.49</v>
      </c>
      <c r="W48" s="88">
        <v>0.40899999999999997</v>
      </c>
      <c r="X48" s="89">
        <f>W48*10</f>
        <v>4.09</v>
      </c>
      <c r="Y48" s="13">
        <f>(AA48/(1+K48)-X48)/(AA48/(1+K48))</f>
        <v>0.30370529327610879</v>
      </c>
      <c r="Z48" s="90">
        <f>AA48/F48</f>
        <v>0.69900000000000007</v>
      </c>
      <c r="AA48" s="90">
        <v>6.99</v>
      </c>
      <c r="AB48" s="91" t="str">
        <f>IF(ROUND(Z48+Z48*0.1,2)&lt;10,IF(ROUND(Z48+Z48*0.1,2)=1,1.09,IF(ROUND(Z48+Z48*0.1,2)=2,2.09,IF(ROUND(Z48+Z48*0.1,2)=3,3.09,IF(ROUND(Z48+Z48*0.1,2)=4,4.09,IF(ROUND(Z48+Z48*0.1,2)=5,5.09,IF(ROUND(Z48+Z48*0.1,2)=6,6.09,IF(ROUND(Z48+Z48*0.1,2)=7,7.09,IF(ROUND(Z48+Z48*0.1,2)=8,8.09,IF(ROUND(Z48+Z48*0.1,2)=9,9.09,REPLACE(ROUND(Z48+Z48*0.1,2),4,1,9)))))))))),IF(AND(ROUND(Z48+Z48*0.1,2)&gt;=10,ROUND(Z48+Z48*0.1,2)&lt;=99.99),IF(ROUND(Z48+Z48*0.1,2)-LEFT(ROUND(Z48+Z48*0.1,2),2)&lt;=0.49,LEFT(ROUND(Z48+Z48*0.1,2),2)+0.49,IF(ROUND(Z48+Z48*0.1,2)-LEFT(ROUND(Z48+Z48*0.1,2),2)&gt;0.49,LEFT(ROUND(Z48+Z48*0.1,2),2)+0.99)),IF(AND(ROUND(Z48+Z48*0.1,2)&gt;=100,ROUND(Z48+Z48*0.1,2)&lt;=999.99),REPLACE(ROUND(Z48+Z48*0.1,2),3,4,9),IF(AND(ROUND(Z48+Z48*0.1,2)&gt;=1000),REPLACE(ROUND(Z48+Z48*0.1,2),3,5,99)))))</f>
        <v>0,79</v>
      </c>
      <c r="AC48" s="91" t="str">
        <f>IF(ROUND(AA48+AA48*0.1,2)&lt;10,IF(ROUND(AA48+AA48*0.1,2)=1,1.09,IF(ROUND(AA48+AA48*0.1,2)=2,2.09,IF(ROUND(AA48+AA48*0.1,2)=3,3.09,IF(ROUND(AA48+AA48*0.1,2)=4,4.09,IF(ROUND(AA48+AA48*0.1,2)=5,5.09,IF(ROUND(AA48+AA48*0.1,2)=6,6.09,IF(ROUND(AA48+AA48*0.1,2)=7,7.09,IF(ROUND(AA48+AA48*0.1,2)=8,8.09,IF(ROUND(AA48+AA48*0.1,2)=9,9.09,REPLACE(ROUND(AA48+AA48*0.1,2),4,1,9)))))))))),IF(AND(ROUND(AA48+AA48*0.1,2)&gt;=10,ROUND(AA48+AA48*0.1,2)&lt;=99.99),IF(ROUND(AA48+AA48*0.1,2)-LEFT(ROUND(AA48+AA48*0.1,2),2)&lt;=0.49,LEFT(ROUND(AA48+AA48*0.1,2),2)+0.49,IF(ROUND(AA48+AA48*0.1,2)-LEFT(ROUND(AA48+AA48*0.1,2),2)&gt;0.49,LEFT(ROUND(AA48+AA48*0.1,2),2)+0.99)),IF(AND(ROUND(AA48+AA48*0.1,2)&gt;=100,ROUND(AA48+AA48*0.1,2)&lt;=999.99),REPLACE(ROUND(AA48+AA48*0.1,2),3,4,9),IF(AND(ROUND(AA48+AA48*0.1,2)&gt;=1000),REPLACE(ROUND(AA48+AA48*0.1,2),3,5,99)))))</f>
        <v>7,69</v>
      </c>
      <c r="AD48" s="91" t="str">
        <f t="shared" si="4"/>
        <v>0,89</v>
      </c>
      <c r="AE48" s="91" t="str">
        <f t="shared" si="4"/>
        <v>8,49</v>
      </c>
      <c r="AF48" s="92">
        <f>N48-W48</f>
        <v>0.24600000000000005</v>
      </c>
      <c r="AG48" s="92">
        <f>O48-X48</f>
        <v>2.46</v>
      </c>
      <c r="AH48" s="92">
        <f>Q48-Z48</f>
        <v>0.29999999999999993</v>
      </c>
      <c r="AI48" s="17">
        <f>R48-AA48</f>
        <v>3</v>
      </c>
      <c r="AJ48" s="93">
        <v>64300101</v>
      </c>
      <c r="AK48" s="93">
        <v>64300001</v>
      </c>
    </row>
    <row r="49" spans="1:37" s="94" customFormat="1" ht="12.75" customHeight="1">
      <c r="A49" s="117">
        <v>23267008</v>
      </c>
      <c r="B49" s="83">
        <v>3217</v>
      </c>
      <c r="C49" s="82">
        <v>4001766002174</v>
      </c>
      <c r="D49" s="113">
        <v>4001766102171</v>
      </c>
      <c r="E49" s="94" t="s">
        <v>114</v>
      </c>
      <c r="F49" s="82">
        <v>10</v>
      </c>
      <c r="G49" s="82">
        <v>80</v>
      </c>
      <c r="H49" s="85"/>
      <c r="I49" s="85" t="s">
        <v>18</v>
      </c>
      <c r="J49" s="86">
        <v>0.19</v>
      </c>
      <c r="K49" s="86">
        <v>0.19</v>
      </c>
      <c r="L49" s="41">
        <v>1183</v>
      </c>
      <c r="M49" s="41"/>
      <c r="N49" s="144">
        <v>0.94499999999999995</v>
      </c>
      <c r="O49" s="144">
        <v>9.4499999999999993</v>
      </c>
      <c r="P49" s="13">
        <f>(R49/(1+K49)-O49)/(R49/(1+K49))</f>
        <v>0.24979986657771863</v>
      </c>
      <c r="Q49" s="145">
        <f>R49/F49</f>
        <v>1.4990000000000001</v>
      </c>
      <c r="R49" s="145">
        <v>14.99</v>
      </c>
      <c r="S49" s="26" t="str">
        <f>IF(ROUND(Q49+Q49*0.1,2)&lt;10,IF(ROUND(Q49+Q49*0.1,2)=1,1.09,IF(ROUND(Q49+Q49*0.1,2)=2,2.09,IF(ROUND(Q49+Q49*0.1,2)=3,3.09,IF(ROUND(Q49+Q49*0.1,2)=4,4.09,IF(ROUND(Q49+Q49*0.1,2)=5,5.09,IF(ROUND(Q49+Q49*0.1,2)=6,6.09,IF(ROUND(Q49+Q49*0.1,2)=7,7.09,IF(ROUND(Q49+Q49*0.1,2)=8,8.09,IF(ROUND(Q49+Q49*0.1,2)=9,9.09,REPLACE(ROUND(Q49+Q49*0.1,2),4,1,9)))))))))),IF(AND(ROUND(Q49+Q49*0.1,2)&gt;=10,ROUND(Q49+Q49*0.1,2)&lt;=99.99),IF(ROUND(Q49+Q49*0.1,2)-LEFT(ROUND(Q49+Q49*0.1,2),2)&lt;=0.49,LEFT(ROUND(Q49+Q49*0.1,2),2)+0.49,IF(ROUND(Q49+Q49*0.1,2)-LEFT(ROUND(Q49+Q49*0.1,2),2)&gt;0.49,LEFT(ROUND(Q49+Q49*0.1,2),2)+0.99)),IF(AND(ROUND(Q49+Q49*0.1,2)&gt;=100,ROUND(Q49+Q49*0.1,2)&lt;=999.99),REPLACE(ROUND(Q49+Q49*0.1,2),3,4,9),IF(AND(ROUND(Q49+Q49*0.1,2)&gt;=1000),REPLACE(ROUND(Q49+Q49*0.1,2),3,5,99)))))</f>
        <v>1,69</v>
      </c>
      <c r="T49" s="26">
        <f>IF(ROUND(R49+R49*0.1,2)&lt;10,IF(ROUND(R49+R49*0.1,2)=1,1.09,IF(ROUND(R49+R49*0.1,2)=2,2.09,IF(ROUND(R49+R49*0.1,2)=3,3.09,IF(ROUND(R49+R49*0.1,2)=4,4.09,IF(ROUND(R49+R49*0.1,2)=5,5.09,IF(ROUND(R49+R49*0.1,2)=6,6.09,IF(ROUND(R49+R49*0.1,2)=7,7.09,IF(ROUND(R49+R49*0.1,2)=8,8.09,IF(ROUND(R49+R49*0.1,2)=9,9.09,REPLACE(ROUND(R49+R49*0.1,2),4,1,9)))))))))),IF(AND(ROUND(R49+R49*0.1,2)&gt;=10,ROUND(R49+R49*0.1,2)&lt;=99.99),IF(ROUND(R49+R49*0.1,2)-LEFT(ROUND(R49+R49*0.1,2),2)&lt;=0.49,LEFT(ROUND(R49+R49*0.1,2),2)+0.49,IF(ROUND(R49+R49*0.1,2)-LEFT(ROUND(R49+R49*0.1,2),2)&gt;0.49,LEFT(ROUND(R49+R49*0.1,2),2)+0.99)),IF(AND(ROUND(R49+R49*0.1,2)&gt;=100,ROUND(R49+R49*0.1,2)&lt;=999.99),REPLACE(ROUND(R49+R49*0.1,2),3,4,9),IF(AND(ROUND(R49+R49*0.1,2)&gt;=1000),REPLACE(ROUND(R49+R49*0.1,2),3,5,99)))))</f>
        <v>16.489999999999998</v>
      </c>
      <c r="U49" s="26" t="str">
        <f t="shared" si="1"/>
        <v>1,89</v>
      </c>
      <c r="V49" s="26">
        <f t="shared" si="2"/>
        <v>18.489999999999998</v>
      </c>
      <c r="W49" s="88"/>
      <c r="X49" s="89"/>
      <c r="Y49" s="13"/>
      <c r="Z49" s="90"/>
      <c r="AA49" s="90"/>
      <c r="AB49" s="91"/>
      <c r="AC49" s="91"/>
      <c r="AD49" s="91"/>
      <c r="AE49" s="91"/>
      <c r="AF49" s="92"/>
      <c r="AG49" s="92"/>
      <c r="AH49" s="92"/>
      <c r="AI49" s="17"/>
      <c r="AJ49" s="93">
        <v>64300101</v>
      </c>
      <c r="AK49" s="93">
        <v>64300001</v>
      </c>
    </row>
    <row r="50" spans="1:37" s="94" customFormat="1" ht="12.75" customHeight="1">
      <c r="A50" s="117">
        <v>23267010</v>
      </c>
      <c r="B50" s="83">
        <v>3250</v>
      </c>
      <c r="C50" s="113">
        <v>4001766002501</v>
      </c>
      <c r="D50" s="113">
        <v>4001766102508</v>
      </c>
      <c r="E50" s="94" t="s">
        <v>115</v>
      </c>
      <c r="F50" s="82">
        <v>10</v>
      </c>
      <c r="G50" s="82">
        <v>80</v>
      </c>
      <c r="H50" s="85"/>
      <c r="I50" s="85" t="s">
        <v>18</v>
      </c>
      <c r="J50" s="86">
        <v>0.19</v>
      </c>
      <c r="K50" s="86">
        <v>0.19</v>
      </c>
      <c r="L50" s="41">
        <v>1183</v>
      </c>
      <c r="M50" s="41"/>
      <c r="N50" s="87">
        <f>O50/F50</f>
        <v>0.81500000000000006</v>
      </c>
      <c r="O50" s="87">
        <v>8.15</v>
      </c>
      <c r="P50" s="13">
        <f>(R50/(1+K50)-O50)/(R50/(1+K50))</f>
        <v>0.22349879903923137</v>
      </c>
      <c r="Q50" s="17">
        <f>R50/F50</f>
        <v>1.2490000000000001</v>
      </c>
      <c r="R50" s="17">
        <v>12.49</v>
      </c>
      <c r="S50" s="26" t="str">
        <f>IF(ROUND(Q50+Q50*0.1,2)&lt;10,IF(ROUND(Q50+Q50*0.1,2)=1,1.09,IF(ROUND(Q50+Q50*0.1,2)=2,2.09,IF(ROUND(Q50+Q50*0.1,2)=3,3.09,IF(ROUND(Q50+Q50*0.1,2)=4,4.09,IF(ROUND(Q50+Q50*0.1,2)=5,5.09,IF(ROUND(Q50+Q50*0.1,2)=6,6.09,IF(ROUND(Q50+Q50*0.1,2)=7,7.09,IF(ROUND(Q50+Q50*0.1,2)=8,8.09,IF(ROUND(Q50+Q50*0.1,2)=9,9.09,REPLACE(ROUND(Q50+Q50*0.1,2),4,1,9)))))))))),IF(AND(ROUND(Q50+Q50*0.1,2)&gt;=10,ROUND(Q50+Q50*0.1,2)&lt;=99.99),IF(ROUND(Q50+Q50*0.1,2)-LEFT(ROUND(Q50+Q50*0.1,2),2)&lt;=0.49,LEFT(ROUND(Q50+Q50*0.1,2),2)+0.49,IF(ROUND(Q50+Q50*0.1,2)-LEFT(ROUND(Q50+Q50*0.1,2),2)&gt;0.49,LEFT(ROUND(Q50+Q50*0.1,2),2)+0.99)),IF(AND(ROUND(Q50+Q50*0.1,2)&gt;=100,ROUND(Q50+Q50*0.1,2)&lt;=999.99),REPLACE(ROUND(Q50+Q50*0.1,2),3,4,9),IF(AND(ROUND(Q50+Q50*0.1,2)&gt;=1000),REPLACE(ROUND(Q50+Q50*0.1,2),3,5,99)))))</f>
        <v>1,39</v>
      </c>
      <c r="T50" s="26">
        <f>IF(ROUND(R50+R50*0.1,2)&lt;10,IF(ROUND(R50+R50*0.1,2)=1,1.09,IF(ROUND(R50+R50*0.1,2)=2,2.09,IF(ROUND(R50+R50*0.1,2)=3,3.09,IF(ROUND(R50+R50*0.1,2)=4,4.09,IF(ROUND(R50+R50*0.1,2)=5,5.09,IF(ROUND(R50+R50*0.1,2)=6,6.09,IF(ROUND(R50+R50*0.1,2)=7,7.09,IF(ROUND(R50+R50*0.1,2)=8,8.09,IF(ROUND(R50+R50*0.1,2)=9,9.09,REPLACE(ROUND(R50+R50*0.1,2),4,1,9)))))))))),IF(AND(ROUND(R50+R50*0.1,2)&gt;=10,ROUND(R50+R50*0.1,2)&lt;=99.99),IF(ROUND(R50+R50*0.1,2)-LEFT(ROUND(R50+R50*0.1,2),2)&lt;=0.49,LEFT(ROUND(R50+R50*0.1,2),2)+0.49,IF(ROUND(R50+R50*0.1,2)-LEFT(ROUND(R50+R50*0.1,2),2)&gt;0.49,LEFT(ROUND(R50+R50*0.1,2),2)+0.99)),IF(AND(ROUND(R50+R50*0.1,2)&gt;=100,ROUND(R50+R50*0.1,2)&lt;=999.99),REPLACE(ROUND(R50+R50*0.1,2),3,4,9),IF(AND(ROUND(R50+R50*0.1,2)&gt;=1000),REPLACE(ROUND(R50+R50*0.1,2),3,5,99)))))</f>
        <v>13.99</v>
      </c>
      <c r="U50" s="26" t="str">
        <f t="shared" si="1"/>
        <v>1,59</v>
      </c>
      <c r="V50" s="26">
        <f t="shared" si="2"/>
        <v>15.49</v>
      </c>
      <c r="W50" s="88">
        <v>0.70399999999999996</v>
      </c>
      <c r="X50" s="89">
        <f>W50*10</f>
        <v>7.0399999999999991</v>
      </c>
      <c r="Y50" s="13">
        <f>(AA50/(1+K50)-X50)/(AA50/(1+K50))</f>
        <v>0.2579627989371126</v>
      </c>
      <c r="Z50" s="90">
        <f>AA50/F50</f>
        <v>1.129</v>
      </c>
      <c r="AA50" s="90">
        <v>11.29</v>
      </c>
      <c r="AB50" s="91" t="str">
        <f>IF(ROUND(Z50+Z50*0.1,2)&lt;10,IF(ROUND(Z50+Z50*0.1,2)=1,1.09,IF(ROUND(Z50+Z50*0.1,2)=2,2.09,IF(ROUND(Z50+Z50*0.1,2)=3,3.09,IF(ROUND(Z50+Z50*0.1,2)=4,4.09,IF(ROUND(Z50+Z50*0.1,2)=5,5.09,IF(ROUND(Z50+Z50*0.1,2)=6,6.09,IF(ROUND(Z50+Z50*0.1,2)=7,7.09,IF(ROUND(Z50+Z50*0.1,2)=8,8.09,IF(ROUND(Z50+Z50*0.1,2)=9,9.09,REPLACE(ROUND(Z50+Z50*0.1,2),4,1,9)))))))))),IF(AND(ROUND(Z50+Z50*0.1,2)&gt;=10,ROUND(Z50+Z50*0.1,2)&lt;=99.99),IF(ROUND(Z50+Z50*0.1,2)-LEFT(ROUND(Z50+Z50*0.1,2),2)&lt;=0.49,LEFT(ROUND(Z50+Z50*0.1,2),2)+0.49,IF(ROUND(Z50+Z50*0.1,2)-LEFT(ROUND(Z50+Z50*0.1,2),2)&gt;0.49,LEFT(ROUND(Z50+Z50*0.1,2),2)+0.99)),IF(AND(ROUND(Z50+Z50*0.1,2)&gt;=100,ROUND(Z50+Z50*0.1,2)&lt;=999.99),REPLACE(ROUND(Z50+Z50*0.1,2),3,4,9),IF(AND(ROUND(Z50+Z50*0.1,2)&gt;=1000),REPLACE(ROUND(Z50+Z50*0.1,2),3,5,99)))))</f>
        <v>1,29</v>
      </c>
      <c r="AC50" s="91">
        <f>IF(ROUND(AA50+AA50*0.1,2)&lt;10,IF(ROUND(AA50+AA50*0.1,2)=1,1.09,IF(ROUND(AA50+AA50*0.1,2)=2,2.09,IF(ROUND(AA50+AA50*0.1,2)=3,3.09,IF(ROUND(AA50+AA50*0.1,2)=4,4.09,IF(ROUND(AA50+AA50*0.1,2)=5,5.09,IF(ROUND(AA50+AA50*0.1,2)=6,6.09,IF(ROUND(AA50+AA50*0.1,2)=7,7.09,IF(ROUND(AA50+AA50*0.1,2)=8,8.09,IF(ROUND(AA50+AA50*0.1,2)=9,9.09,REPLACE(ROUND(AA50+AA50*0.1,2),4,1,9)))))))))),IF(AND(ROUND(AA50+AA50*0.1,2)&gt;=10,ROUND(AA50+AA50*0.1,2)&lt;=99.99),IF(ROUND(AA50+AA50*0.1,2)-LEFT(ROUND(AA50+AA50*0.1,2),2)&lt;=0.49,LEFT(ROUND(AA50+AA50*0.1,2),2)+0.49,IF(ROUND(AA50+AA50*0.1,2)-LEFT(ROUND(AA50+AA50*0.1,2),2)&gt;0.49,LEFT(ROUND(AA50+AA50*0.1,2),2)+0.99)),IF(AND(ROUND(AA50+AA50*0.1,2)&gt;=100,ROUND(AA50+AA50*0.1,2)&lt;=999.99),REPLACE(ROUND(AA50+AA50*0.1,2),3,4,9),IF(AND(ROUND(AA50+AA50*0.1,2)&gt;=1000),REPLACE(ROUND(AA50+AA50*0.1,2),3,5,99)))))</f>
        <v>12.49</v>
      </c>
      <c r="AD50" s="91" t="str">
        <f t="shared" ref="AD50:AE54" si="5">IF(ROUND(AB50+AB50*0.1,2)&lt;10,IF(ROUND(AB50+AB50*0.1,2)=1,1.09,IF(ROUND(AB50+AB50*0.1,2)=2,2.09,IF(ROUND(AB50+AB50*0.1,2)=3,3.09,IF(ROUND(AB50+AB50*0.1,2)=4,4.09,IF(ROUND(AB50+AB50*0.1,2)=5,5.09,IF(ROUND(AB50+AB50*0.1,2)=6,6.09,IF(ROUND(AB50+AB50*0.1,2)=7,7.09,IF(ROUND(AB50+AB50*0.1,2)=8,8.09,IF(ROUND(AB50+AB50*0.1,2)=9,9.09,REPLACE(ROUND(AB50+AB50*0.1,2),4,1,9)))))))))),IF(AND(ROUND(AB50+AB50*0.1,2)&gt;=10,ROUND(AB50+AB50*0.1,2)&lt;=99.99),IF(ROUND(AB50+AB50*0.1,2)-LEFT(ROUND(AB50+AB50*0.1,2),2)&lt;=0.49,LEFT(ROUND(AB50+AB50*0.1,2),2)+0.49,IF(ROUND(AB50+AB50*0.1,2)-LEFT(ROUND(AB50+AB50*0.1,2),2)&gt;0.49,LEFT(ROUND(AB50+AB50*0.1,2),2)+0.99)),IF(AND(ROUND(AB50+AB50*0.1,2)&gt;=100,ROUND(AB50+AB50*0.1,2)&lt;=999.99),REPLACE(ROUND(AB50+AB50*0.1,2),3,4,9),IF(AND(ROUND(AB50+AB50*0.1,2)&gt;=1000),REPLACE(ROUND(AB50+AB50*0.1,2),3,5,99)))))</f>
        <v>1,49</v>
      </c>
      <c r="AE50" s="91">
        <f t="shared" si="5"/>
        <v>13.99</v>
      </c>
      <c r="AF50" s="92">
        <f>N50-W50</f>
        <v>0.1110000000000001</v>
      </c>
      <c r="AG50" s="92">
        <f>O50-X50</f>
        <v>1.1100000000000012</v>
      </c>
      <c r="AH50" s="92">
        <f>Q50-Z50</f>
        <v>0.12000000000000011</v>
      </c>
      <c r="AI50" s="17">
        <f>R50-AA50</f>
        <v>1.2000000000000011</v>
      </c>
      <c r="AJ50" s="93">
        <v>64300101</v>
      </c>
      <c r="AK50" s="93">
        <v>64300001</v>
      </c>
    </row>
    <row r="51" spans="1:37" s="94" customFormat="1" ht="12.75" customHeight="1">
      <c r="A51" s="82"/>
      <c r="B51" s="83">
        <v>3260</v>
      </c>
      <c r="C51" s="82">
        <v>4001766032607</v>
      </c>
      <c r="D51" s="82">
        <v>4001766232601</v>
      </c>
      <c r="E51" s="94" t="s">
        <v>32</v>
      </c>
      <c r="F51" s="82">
        <v>10</v>
      </c>
      <c r="G51" s="82">
        <v>80</v>
      </c>
      <c r="H51" s="85"/>
      <c r="I51" s="85" t="s">
        <v>18</v>
      </c>
      <c r="J51" s="86">
        <v>0.19</v>
      </c>
      <c r="K51" s="86">
        <v>0.19</v>
      </c>
      <c r="L51" s="41">
        <v>1183</v>
      </c>
      <c r="M51" s="41"/>
      <c r="N51" s="87">
        <f>O51/F51</f>
        <v>0.73499999999999999</v>
      </c>
      <c r="O51" s="87">
        <v>7.35</v>
      </c>
      <c r="P51" s="13">
        <f>(R51/(1+K51)-O51)/(R51/(1+K51))</f>
        <v>0.23877284595300274</v>
      </c>
      <c r="Q51" s="17">
        <f>R51/F51</f>
        <v>1.149</v>
      </c>
      <c r="R51" s="17">
        <v>11.49</v>
      </c>
      <c r="S51" s="26" t="str">
        <f>IF(ROUND(Q51+Q51*0.1,2)&lt;10,IF(ROUND(Q51+Q51*0.1,2)=1,1.09,IF(ROUND(Q51+Q51*0.1,2)=2,2.09,IF(ROUND(Q51+Q51*0.1,2)=3,3.09,IF(ROUND(Q51+Q51*0.1,2)=4,4.09,IF(ROUND(Q51+Q51*0.1,2)=5,5.09,IF(ROUND(Q51+Q51*0.1,2)=6,6.09,IF(ROUND(Q51+Q51*0.1,2)=7,7.09,IF(ROUND(Q51+Q51*0.1,2)=8,8.09,IF(ROUND(Q51+Q51*0.1,2)=9,9.09,REPLACE(ROUND(Q51+Q51*0.1,2),4,1,9)))))))))),IF(AND(ROUND(Q51+Q51*0.1,2)&gt;=10,ROUND(Q51+Q51*0.1,2)&lt;=99.99),IF(ROUND(Q51+Q51*0.1,2)-LEFT(ROUND(Q51+Q51*0.1,2),2)&lt;=0.49,LEFT(ROUND(Q51+Q51*0.1,2),2)+0.49,IF(ROUND(Q51+Q51*0.1,2)-LEFT(ROUND(Q51+Q51*0.1,2),2)&gt;0.49,LEFT(ROUND(Q51+Q51*0.1,2),2)+0.99)),IF(AND(ROUND(Q51+Q51*0.1,2)&gt;=100,ROUND(Q51+Q51*0.1,2)&lt;=999.99),REPLACE(ROUND(Q51+Q51*0.1,2),3,4,9),IF(AND(ROUND(Q51+Q51*0.1,2)&gt;=1000),REPLACE(ROUND(Q51+Q51*0.1,2),3,5,99)))))</f>
        <v>1,29</v>
      </c>
      <c r="T51" s="26">
        <f>IF(ROUND(R51+R51*0.1,2)&lt;10,IF(ROUND(R51+R51*0.1,2)=1,1.09,IF(ROUND(R51+R51*0.1,2)=2,2.09,IF(ROUND(R51+R51*0.1,2)=3,3.09,IF(ROUND(R51+R51*0.1,2)=4,4.09,IF(ROUND(R51+R51*0.1,2)=5,5.09,IF(ROUND(R51+R51*0.1,2)=6,6.09,IF(ROUND(R51+R51*0.1,2)=7,7.09,IF(ROUND(R51+R51*0.1,2)=8,8.09,IF(ROUND(R51+R51*0.1,2)=9,9.09,REPLACE(ROUND(R51+R51*0.1,2),4,1,9)))))))))),IF(AND(ROUND(R51+R51*0.1,2)&gt;=10,ROUND(R51+R51*0.1,2)&lt;=99.99),IF(ROUND(R51+R51*0.1,2)-LEFT(ROUND(R51+R51*0.1,2),2)&lt;=0.49,LEFT(ROUND(R51+R51*0.1,2),2)+0.49,IF(ROUND(R51+R51*0.1,2)-LEFT(ROUND(R51+R51*0.1,2),2)&gt;0.49,LEFT(ROUND(R51+R51*0.1,2),2)+0.99)),IF(AND(ROUND(R51+R51*0.1,2)&gt;=100,ROUND(R51+R51*0.1,2)&lt;=999.99),REPLACE(ROUND(R51+R51*0.1,2),3,4,9),IF(AND(ROUND(R51+R51*0.1,2)&gt;=1000),REPLACE(ROUND(R51+R51*0.1,2),3,5,99)))))</f>
        <v>12.99</v>
      </c>
      <c r="U51" s="26" t="str">
        <f t="shared" si="1"/>
        <v>1,49</v>
      </c>
      <c r="V51" s="26">
        <f t="shared" si="2"/>
        <v>14.49</v>
      </c>
      <c r="W51" s="88">
        <v>0.59899999999999998</v>
      </c>
      <c r="X51" s="89">
        <f>W51*10</f>
        <v>5.99</v>
      </c>
      <c r="Y51" s="13">
        <f>(AA51/(1+K51)-X51)/(AA51/(1+K51))</f>
        <v>0.24888303477344581</v>
      </c>
      <c r="Z51" s="90">
        <f>AA51/F51</f>
        <v>0.94900000000000007</v>
      </c>
      <c r="AA51" s="90">
        <v>9.49</v>
      </c>
      <c r="AB51" s="91" t="str">
        <f>IF(ROUND(Z51+Z51*0.1,2)&lt;10,IF(ROUND(Z51+Z51*0.1,2)=1,1.09,IF(ROUND(Z51+Z51*0.1,2)=2,2.09,IF(ROUND(Z51+Z51*0.1,2)=3,3.09,IF(ROUND(Z51+Z51*0.1,2)=4,4.09,IF(ROUND(Z51+Z51*0.1,2)=5,5.09,IF(ROUND(Z51+Z51*0.1,2)=6,6.09,IF(ROUND(Z51+Z51*0.1,2)=7,7.09,IF(ROUND(Z51+Z51*0.1,2)=8,8.09,IF(ROUND(Z51+Z51*0.1,2)=9,9.09,REPLACE(ROUND(Z51+Z51*0.1,2),4,1,9)))))))))),IF(AND(ROUND(Z51+Z51*0.1,2)&gt;=10,ROUND(Z51+Z51*0.1,2)&lt;=99.99),IF(ROUND(Z51+Z51*0.1,2)-LEFT(ROUND(Z51+Z51*0.1,2),2)&lt;=0.49,LEFT(ROUND(Z51+Z51*0.1,2),2)+0.49,IF(ROUND(Z51+Z51*0.1,2)-LEFT(ROUND(Z51+Z51*0.1,2),2)&gt;0.49,LEFT(ROUND(Z51+Z51*0.1,2),2)+0.99)),IF(AND(ROUND(Z51+Z51*0.1,2)&gt;=100,ROUND(Z51+Z51*0.1,2)&lt;=999.99),REPLACE(ROUND(Z51+Z51*0.1,2),3,4,9),IF(AND(ROUND(Z51+Z51*0.1,2)&gt;=1000),REPLACE(ROUND(Z51+Z51*0.1,2),3,5,99)))))</f>
        <v>1,09</v>
      </c>
      <c r="AC51" s="91">
        <f>IF(ROUND(AA51+AA51*0.1,2)&lt;10,IF(ROUND(AA51+AA51*0.1,2)=1,1.09,IF(ROUND(AA51+AA51*0.1,2)=2,2.09,IF(ROUND(AA51+AA51*0.1,2)=3,3.09,IF(ROUND(AA51+AA51*0.1,2)=4,4.09,IF(ROUND(AA51+AA51*0.1,2)=5,5.09,IF(ROUND(AA51+AA51*0.1,2)=6,6.09,IF(ROUND(AA51+AA51*0.1,2)=7,7.09,IF(ROUND(AA51+AA51*0.1,2)=8,8.09,IF(ROUND(AA51+AA51*0.1,2)=9,9.09,REPLACE(ROUND(AA51+AA51*0.1,2),4,1,9)))))))))),IF(AND(ROUND(AA51+AA51*0.1,2)&gt;=10,ROUND(AA51+AA51*0.1,2)&lt;=99.99),IF(ROUND(AA51+AA51*0.1,2)-LEFT(ROUND(AA51+AA51*0.1,2),2)&lt;=0.49,LEFT(ROUND(AA51+AA51*0.1,2),2)+0.49,IF(ROUND(AA51+AA51*0.1,2)-LEFT(ROUND(AA51+AA51*0.1,2),2)&gt;0.49,LEFT(ROUND(AA51+AA51*0.1,2),2)+0.99)),IF(AND(ROUND(AA51+AA51*0.1,2)&gt;=100,ROUND(AA51+AA51*0.1,2)&lt;=999.99),REPLACE(ROUND(AA51+AA51*0.1,2),3,4,9),IF(AND(ROUND(AA51+AA51*0.1,2)&gt;=1000),REPLACE(ROUND(AA51+AA51*0.1,2),3,5,99)))))</f>
        <v>10.49</v>
      </c>
      <c r="AD51" s="91" t="str">
        <f t="shared" si="5"/>
        <v>1,29</v>
      </c>
      <c r="AE51" s="91">
        <f t="shared" si="5"/>
        <v>11.99</v>
      </c>
      <c r="AF51" s="92">
        <f>N51-W51</f>
        <v>0.13600000000000001</v>
      </c>
      <c r="AG51" s="92">
        <f>O51-X51</f>
        <v>1.3599999999999994</v>
      </c>
      <c r="AH51" s="92">
        <f>Q51-Z51</f>
        <v>0.19999999999999996</v>
      </c>
      <c r="AI51" s="17">
        <f>R51-AA51</f>
        <v>2</v>
      </c>
      <c r="AJ51" s="93">
        <v>64300101</v>
      </c>
      <c r="AK51" s="93">
        <v>64300001</v>
      </c>
    </row>
    <row r="52" spans="1:37" s="94" customFormat="1" ht="12.75" customHeight="1">
      <c r="A52" s="117">
        <v>23267001</v>
      </c>
      <c r="B52" s="83">
        <v>3261</v>
      </c>
      <c r="C52" s="113">
        <v>4001766002617</v>
      </c>
      <c r="D52" s="113">
        <v>4001766102614</v>
      </c>
      <c r="E52" s="94" t="s">
        <v>116</v>
      </c>
      <c r="F52" s="82">
        <v>10</v>
      </c>
      <c r="G52" s="82">
        <v>80</v>
      </c>
      <c r="H52" s="85"/>
      <c r="I52" s="85" t="s">
        <v>18</v>
      </c>
      <c r="J52" s="86">
        <v>0.19</v>
      </c>
      <c r="K52" s="86">
        <v>0.19</v>
      </c>
      <c r="L52" s="41">
        <v>1183</v>
      </c>
      <c r="M52" s="41"/>
      <c r="N52" s="87">
        <f>O52/F52</f>
        <v>0.56500000000000006</v>
      </c>
      <c r="O52" s="87">
        <v>5.65</v>
      </c>
      <c r="P52" s="13">
        <f>(R52/(1+K52)-O52)/(R52/(1+K52))</f>
        <v>0.25211345939933261</v>
      </c>
      <c r="Q52" s="17">
        <f>R52/F52</f>
        <v>0.89900000000000002</v>
      </c>
      <c r="R52" s="17">
        <v>8.99</v>
      </c>
      <c r="S52" s="26" t="str">
        <f>IF(ROUND(Q52+Q52*0.1,2)&lt;10,IF(ROUND(Q52+Q52*0.1,2)=1,1.09,IF(ROUND(Q52+Q52*0.1,2)=2,2.09,IF(ROUND(Q52+Q52*0.1,2)=3,3.09,IF(ROUND(Q52+Q52*0.1,2)=4,4.09,IF(ROUND(Q52+Q52*0.1,2)=5,5.09,IF(ROUND(Q52+Q52*0.1,2)=6,6.09,IF(ROUND(Q52+Q52*0.1,2)=7,7.09,IF(ROUND(Q52+Q52*0.1,2)=8,8.09,IF(ROUND(Q52+Q52*0.1,2)=9,9.09,REPLACE(ROUND(Q52+Q52*0.1,2),4,1,9)))))))))),IF(AND(ROUND(Q52+Q52*0.1,2)&gt;=10,ROUND(Q52+Q52*0.1,2)&lt;=99.99),IF(ROUND(Q52+Q52*0.1,2)-LEFT(ROUND(Q52+Q52*0.1,2),2)&lt;=0.49,LEFT(ROUND(Q52+Q52*0.1,2),2)+0.49,IF(ROUND(Q52+Q52*0.1,2)-LEFT(ROUND(Q52+Q52*0.1,2),2)&gt;0.49,LEFT(ROUND(Q52+Q52*0.1,2),2)+0.99)),IF(AND(ROUND(Q52+Q52*0.1,2)&gt;=100,ROUND(Q52+Q52*0.1,2)&lt;=999.99),REPLACE(ROUND(Q52+Q52*0.1,2),3,4,9),IF(AND(ROUND(Q52+Q52*0.1,2)&gt;=1000),REPLACE(ROUND(Q52+Q52*0.1,2),3,5,99)))))</f>
        <v>0,99</v>
      </c>
      <c r="T52" s="26" t="str">
        <f>IF(ROUND(R52+R52*0.1,2)&lt;10,IF(ROUND(R52+R52*0.1,2)=1,1.09,IF(ROUND(R52+R52*0.1,2)=2,2.09,IF(ROUND(R52+R52*0.1,2)=3,3.09,IF(ROUND(R52+R52*0.1,2)=4,4.09,IF(ROUND(R52+R52*0.1,2)=5,5.09,IF(ROUND(R52+R52*0.1,2)=6,6.09,IF(ROUND(R52+R52*0.1,2)=7,7.09,IF(ROUND(R52+R52*0.1,2)=8,8.09,IF(ROUND(R52+R52*0.1,2)=9,9.09,REPLACE(ROUND(R52+R52*0.1,2),4,1,9)))))))))),IF(AND(ROUND(R52+R52*0.1,2)&gt;=10,ROUND(R52+R52*0.1,2)&lt;=99.99),IF(ROUND(R52+R52*0.1,2)-LEFT(ROUND(R52+R52*0.1,2),2)&lt;=0.49,LEFT(ROUND(R52+R52*0.1,2),2)+0.49,IF(ROUND(R52+R52*0.1,2)-LEFT(ROUND(R52+R52*0.1,2),2)&gt;0.49,LEFT(ROUND(R52+R52*0.1,2),2)+0.99)),IF(AND(ROUND(R52+R52*0.1,2)&gt;=100,ROUND(R52+R52*0.1,2)&lt;=999.99),REPLACE(ROUND(R52+R52*0.1,2),3,4,9),IF(AND(ROUND(R52+R52*0.1,2)&gt;=1000),REPLACE(ROUND(R52+R52*0.1,2),3,5,99)))))</f>
        <v>9,89</v>
      </c>
      <c r="U52" s="26" t="str">
        <f t="shared" si="1"/>
        <v>1,09</v>
      </c>
      <c r="V52" s="26">
        <f t="shared" si="2"/>
        <v>10.99</v>
      </c>
      <c r="W52" s="88">
        <v>0.38900000000000001</v>
      </c>
      <c r="X52" s="89">
        <f>W52*10</f>
        <v>3.89</v>
      </c>
      <c r="Y52" s="13">
        <f>(AA52/(1+K52)-X52)/(AA52/(1+K52))</f>
        <v>0.28673343605546997</v>
      </c>
      <c r="Z52" s="90">
        <f>AA52/F52</f>
        <v>0.64900000000000002</v>
      </c>
      <c r="AA52" s="90">
        <v>6.49</v>
      </c>
      <c r="AB52" s="91" t="str">
        <f>IF(ROUND(Z52+Z52*0.1,2)&lt;10,IF(ROUND(Z52+Z52*0.1,2)=1,1.09,IF(ROUND(Z52+Z52*0.1,2)=2,2.09,IF(ROUND(Z52+Z52*0.1,2)=3,3.09,IF(ROUND(Z52+Z52*0.1,2)=4,4.09,IF(ROUND(Z52+Z52*0.1,2)=5,5.09,IF(ROUND(Z52+Z52*0.1,2)=6,6.09,IF(ROUND(Z52+Z52*0.1,2)=7,7.09,IF(ROUND(Z52+Z52*0.1,2)=8,8.09,IF(ROUND(Z52+Z52*0.1,2)=9,9.09,REPLACE(ROUND(Z52+Z52*0.1,2),4,1,9)))))))))),IF(AND(ROUND(Z52+Z52*0.1,2)&gt;=10,ROUND(Z52+Z52*0.1,2)&lt;=99.99),IF(ROUND(Z52+Z52*0.1,2)-LEFT(ROUND(Z52+Z52*0.1,2),2)&lt;=0.49,LEFT(ROUND(Z52+Z52*0.1,2),2)+0.49,IF(ROUND(Z52+Z52*0.1,2)-LEFT(ROUND(Z52+Z52*0.1,2),2)&gt;0.49,LEFT(ROUND(Z52+Z52*0.1,2),2)+0.99)),IF(AND(ROUND(Z52+Z52*0.1,2)&gt;=100,ROUND(Z52+Z52*0.1,2)&lt;=999.99),REPLACE(ROUND(Z52+Z52*0.1,2),3,4,9),IF(AND(ROUND(Z52+Z52*0.1,2)&gt;=1000),REPLACE(ROUND(Z52+Z52*0.1,2),3,5,99)))))</f>
        <v>0,79</v>
      </c>
      <c r="AC52" s="91" t="str">
        <f>IF(ROUND(AA52+AA52*0.1,2)&lt;10,IF(ROUND(AA52+AA52*0.1,2)=1,1.09,IF(ROUND(AA52+AA52*0.1,2)=2,2.09,IF(ROUND(AA52+AA52*0.1,2)=3,3.09,IF(ROUND(AA52+AA52*0.1,2)=4,4.09,IF(ROUND(AA52+AA52*0.1,2)=5,5.09,IF(ROUND(AA52+AA52*0.1,2)=6,6.09,IF(ROUND(AA52+AA52*0.1,2)=7,7.09,IF(ROUND(AA52+AA52*0.1,2)=8,8.09,IF(ROUND(AA52+AA52*0.1,2)=9,9.09,REPLACE(ROUND(AA52+AA52*0.1,2),4,1,9)))))))))),IF(AND(ROUND(AA52+AA52*0.1,2)&gt;=10,ROUND(AA52+AA52*0.1,2)&lt;=99.99),IF(ROUND(AA52+AA52*0.1,2)-LEFT(ROUND(AA52+AA52*0.1,2),2)&lt;=0.49,LEFT(ROUND(AA52+AA52*0.1,2),2)+0.49,IF(ROUND(AA52+AA52*0.1,2)-LEFT(ROUND(AA52+AA52*0.1,2),2)&gt;0.49,LEFT(ROUND(AA52+AA52*0.1,2),2)+0.99)),IF(AND(ROUND(AA52+AA52*0.1,2)&gt;=100,ROUND(AA52+AA52*0.1,2)&lt;=999.99),REPLACE(ROUND(AA52+AA52*0.1,2),3,4,9),IF(AND(ROUND(AA52+AA52*0.1,2)&gt;=1000),REPLACE(ROUND(AA52+AA52*0.1,2),3,5,99)))))</f>
        <v>7,19</v>
      </c>
      <c r="AD52" s="91" t="str">
        <f t="shared" si="5"/>
        <v>0,89</v>
      </c>
      <c r="AE52" s="91" t="str">
        <f t="shared" si="5"/>
        <v>7,99</v>
      </c>
      <c r="AF52" s="92">
        <f>N52-W52</f>
        <v>0.17600000000000005</v>
      </c>
      <c r="AG52" s="92">
        <f>O52-X52</f>
        <v>1.7600000000000002</v>
      </c>
      <c r="AH52" s="92">
        <f>Q52-Z52</f>
        <v>0.25</v>
      </c>
      <c r="AI52" s="17">
        <f>R52-AA52</f>
        <v>2.5</v>
      </c>
      <c r="AJ52" s="93">
        <v>64300101</v>
      </c>
      <c r="AK52" s="93">
        <v>64300001</v>
      </c>
    </row>
    <row r="53" spans="1:37" s="94" customFormat="1" ht="12.75" customHeight="1">
      <c r="A53" s="117">
        <v>23267006</v>
      </c>
      <c r="B53" s="83">
        <v>3273</v>
      </c>
      <c r="C53" s="113">
        <v>4001766002730</v>
      </c>
      <c r="D53" s="113">
        <v>4001766102737</v>
      </c>
      <c r="E53" s="94" t="s">
        <v>117</v>
      </c>
      <c r="F53" s="82">
        <v>10</v>
      </c>
      <c r="G53" s="82">
        <v>80</v>
      </c>
      <c r="H53" s="85"/>
      <c r="I53" s="85" t="s">
        <v>18</v>
      </c>
      <c r="J53" s="86">
        <v>0.19</v>
      </c>
      <c r="K53" s="86">
        <v>0.19</v>
      </c>
      <c r="L53" s="41">
        <v>1183</v>
      </c>
      <c r="M53" s="41"/>
      <c r="N53" s="87">
        <f>O53/F53</f>
        <v>0.65500000000000003</v>
      </c>
      <c r="O53" s="87">
        <v>6.55</v>
      </c>
      <c r="P53" s="13">
        <f>(R53/(1+K53)-O53)/(R53/(1+K53))</f>
        <v>0.21976976976976983</v>
      </c>
      <c r="Q53" s="17">
        <f>R53/F53</f>
        <v>0.999</v>
      </c>
      <c r="R53" s="17">
        <v>9.99</v>
      </c>
      <c r="S53" s="26" t="str">
        <f>IF(ROUND(Q53+Q53*0.1,2)&lt;10,IF(ROUND(Q53+Q53*0.1,2)=1,1.09,IF(ROUND(Q53+Q53*0.1,2)=2,2.09,IF(ROUND(Q53+Q53*0.1,2)=3,3.09,IF(ROUND(Q53+Q53*0.1,2)=4,4.09,IF(ROUND(Q53+Q53*0.1,2)=5,5.09,IF(ROUND(Q53+Q53*0.1,2)=6,6.09,IF(ROUND(Q53+Q53*0.1,2)=7,7.09,IF(ROUND(Q53+Q53*0.1,2)=8,8.09,IF(ROUND(Q53+Q53*0.1,2)=9,9.09,REPLACE(ROUND(Q53+Q53*0.1,2),4,1,9)))))))))),IF(AND(ROUND(Q53+Q53*0.1,2)&gt;=10,ROUND(Q53+Q53*0.1,2)&lt;=99.99),IF(ROUND(Q53+Q53*0.1,2)-LEFT(ROUND(Q53+Q53*0.1,2),2)&lt;=0.49,LEFT(ROUND(Q53+Q53*0.1,2),2)+0.49,IF(ROUND(Q53+Q53*0.1,2)-LEFT(ROUND(Q53+Q53*0.1,2),2)&gt;0.49,LEFT(ROUND(Q53+Q53*0.1,2),2)+0.99)),IF(AND(ROUND(Q53+Q53*0.1,2)&gt;=100,ROUND(Q53+Q53*0.1,2)&lt;=999.99),REPLACE(ROUND(Q53+Q53*0.1,2),3,4,9),IF(AND(ROUND(Q53+Q53*0.1,2)&gt;=1000),REPLACE(ROUND(Q53+Q53*0.1,2),3,5,99)))))</f>
        <v>1,19</v>
      </c>
      <c r="T53" s="26">
        <f>IF(ROUND(R53+R53*0.1,2)&lt;10,IF(ROUND(R53+R53*0.1,2)=1,1.09,IF(ROUND(R53+R53*0.1,2)=2,2.09,IF(ROUND(R53+R53*0.1,2)=3,3.09,IF(ROUND(R53+R53*0.1,2)=4,4.09,IF(ROUND(R53+R53*0.1,2)=5,5.09,IF(ROUND(R53+R53*0.1,2)=6,6.09,IF(ROUND(R53+R53*0.1,2)=7,7.09,IF(ROUND(R53+R53*0.1,2)=8,8.09,IF(ROUND(R53+R53*0.1,2)=9,9.09,REPLACE(ROUND(R53+R53*0.1,2),4,1,9)))))))))),IF(AND(ROUND(R53+R53*0.1,2)&gt;=10,ROUND(R53+R53*0.1,2)&lt;=99.99),IF(ROUND(R53+R53*0.1,2)-LEFT(ROUND(R53+R53*0.1,2),2)&lt;=0.49,LEFT(ROUND(R53+R53*0.1,2),2)+0.49,IF(ROUND(R53+R53*0.1,2)-LEFT(ROUND(R53+R53*0.1,2),2)&gt;0.49,LEFT(ROUND(R53+R53*0.1,2),2)+0.99)),IF(AND(ROUND(R53+R53*0.1,2)&gt;=100,ROUND(R53+R53*0.1,2)&lt;=999.99),REPLACE(ROUND(R53+R53*0.1,2),3,4,9),IF(AND(ROUND(R53+R53*0.1,2)&gt;=1000),REPLACE(ROUND(R53+R53*0.1,2),3,5,99)))))</f>
        <v>10.99</v>
      </c>
      <c r="U53" s="26" t="str">
        <f t="shared" si="1"/>
        <v>1,39</v>
      </c>
      <c r="V53" s="26">
        <f t="shared" si="2"/>
        <v>12.49</v>
      </c>
      <c r="W53" s="88">
        <v>0.50900000000000001</v>
      </c>
      <c r="X53" s="89">
        <f>W53*10</f>
        <v>5.09</v>
      </c>
      <c r="Y53" s="13">
        <f>(AA53/(1+K53)-X53)/(AA53/(1+K53))</f>
        <v>0.28656065959952892</v>
      </c>
      <c r="Z53" s="90">
        <f>AA53/F53</f>
        <v>0.84899999999999998</v>
      </c>
      <c r="AA53" s="90">
        <v>8.49</v>
      </c>
      <c r="AB53" s="91" t="str">
        <f>IF(ROUND(Z53+Z53*0.1,2)&lt;10,IF(ROUND(Z53+Z53*0.1,2)=1,1.09,IF(ROUND(Z53+Z53*0.1,2)=2,2.09,IF(ROUND(Z53+Z53*0.1,2)=3,3.09,IF(ROUND(Z53+Z53*0.1,2)=4,4.09,IF(ROUND(Z53+Z53*0.1,2)=5,5.09,IF(ROUND(Z53+Z53*0.1,2)=6,6.09,IF(ROUND(Z53+Z53*0.1,2)=7,7.09,IF(ROUND(Z53+Z53*0.1,2)=8,8.09,IF(ROUND(Z53+Z53*0.1,2)=9,9.09,REPLACE(ROUND(Z53+Z53*0.1,2),4,1,9)))))))))),IF(AND(ROUND(Z53+Z53*0.1,2)&gt;=10,ROUND(Z53+Z53*0.1,2)&lt;=99.99),IF(ROUND(Z53+Z53*0.1,2)-LEFT(ROUND(Z53+Z53*0.1,2),2)&lt;=0.49,LEFT(ROUND(Z53+Z53*0.1,2),2)+0.49,IF(ROUND(Z53+Z53*0.1,2)-LEFT(ROUND(Z53+Z53*0.1,2),2)&gt;0.49,LEFT(ROUND(Z53+Z53*0.1,2),2)+0.99)),IF(AND(ROUND(Z53+Z53*0.1,2)&gt;=100,ROUND(Z53+Z53*0.1,2)&lt;=999.99),REPLACE(ROUND(Z53+Z53*0.1,2),3,4,9),IF(AND(ROUND(Z53+Z53*0.1,2)&gt;=1000),REPLACE(ROUND(Z53+Z53*0.1,2),3,5,99)))))</f>
        <v>0,99</v>
      </c>
      <c r="AC53" s="91" t="str">
        <f>IF(ROUND(AA53+AA53*0.1,2)&lt;10,IF(ROUND(AA53+AA53*0.1,2)=1,1.09,IF(ROUND(AA53+AA53*0.1,2)=2,2.09,IF(ROUND(AA53+AA53*0.1,2)=3,3.09,IF(ROUND(AA53+AA53*0.1,2)=4,4.09,IF(ROUND(AA53+AA53*0.1,2)=5,5.09,IF(ROUND(AA53+AA53*0.1,2)=6,6.09,IF(ROUND(AA53+AA53*0.1,2)=7,7.09,IF(ROUND(AA53+AA53*0.1,2)=8,8.09,IF(ROUND(AA53+AA53*0.1,2)=9,9.09,REPLACE(ROUND(AA53+AA53*0.1,2),4,1,9)))))))))),IF(AND(ROUND(AA53+AA53*0.1,2)&gt;=10,ROUND(AA53+AA53*0.1,2)&lt;=99.99),IF(ROUND(AA53+AA53*0.1,2)-LEFT(ROUND(AA53+AA53*0.1,2),2)&lt;=0.49,LEFT(ROUND(AA53+AA53*0.1,2),2)+0.49,IF(ROUND(AA53+AA53*0.1,2)-LEFT(ROUND(AA53+AA53*0.1,2),2)&gt;0.49,LEFT(ROUND(AA53+AA53*0.1,2),2)+0.99)),IF(AND(ROUND(AA53+AA53*0.1,2)&gt;=100,ROUND(AA53+AA53*0.1,2)&lt;=999.99),REPLACE(ROUND(AA53+AA53*0.1,2),3,4,9),IF(AND(ROUND(AA53+AA53*0.1,2)&gt;=1000),REPLACE(ROUND(AA53+AA53*0.1,2),3,5,99)))))</f>
        <v>9,39</v>
      </c>
      <c r="AD53" s="91" t="str">
        <f t="shared" si="5"/>
        <v>1,09</v>
      </c>
      <c r="AE53" s="91">
        <f t="shared" si="5"/>
        <v>10.49</v>
      </c>
      <c r="AF53" s="92">
        <f>N53-W53</f>
        <v>0.14600000000000002</v>
      </c>
      <c r="AG53" s="92">
        <f>O53-X53</f>
        <v>1.46</v>
      </c>
      <c r="AH53" s="92">
        <f>Q53-Z53</f>
        <v>0.15000000000000002</v>
      </c>
      <c r="AI53" s="17">
        <f>R53-AA53</f>
        <v>1.5</v>
      </c>
      <c r="AJ53" s="93">
        <v>64300101</v>
      </c>
      <c r="AK53" s="93">
        <v>64300001</v>
      </c>
    </row>
    <row r="54" spans="1:37" s="94" customFormat="1" ht="10" customHeight="1">
      <c r="A54" s="117">
        <v>23267026</v>
      </c>
      <c r="B54" s="83">
        <v>3283</v>
      </c>
      <c r="C54" s="113">
        <v>4001766002839</v>
      </c>
      <c r="D54" s="113">
        <v>4001766102836</v>
      </c>
      <c r="E54" s="94" t="s">
        <v>118</v>
      </c>
      <c r="F54" s="82">
        <v>10</v>
      </c>
      <c r="G54" s="82">
        <v>80</v>
      </c>
      <c r="H54" s="85"/>
      <c r="I54" s="85" t="s">
        <v>18</v>
      </c>
      <c r="J54" s="86">
        <v>0.19</v>
      </c>
      <c r="K54" s="86">
        <v>0.19</v>
      </c>
      <c r="L54" s="41">
        <v>1183</v>
      </c>
      <c r="M54" s="41"/>
      <c r="N54" s="87">
        <f>O54/F54</f>
        <v>0.73499999999999999</v>
      </c>
      <c r="O54" s="87">
        <v>7.35</v>
      </c>
      <c r="P54" s="13">
        <f>(R54/(1+K54)-O54)/(R54/(1+K54))</f>
        <v>0.23877284595300274</v>
      </c>
      <c r="Q54" s="17">
        <f>R54/F54</f>
        <v>1.149</v>
      </c>
      <c r="R54" s="17">
        <v>11.49</v>
      </c>
      <c r="S54" s="26" t="str">
        <f>IF(ROUND(Q54+Q54*0.1,2)&lt;10,IF(ROUND(Q54+Q54*0.1,2)=1,1.09,IF(ROUND(Q54+Q54*0.1,2)=2,2.09,IF(ROUND(Q54+Q54*0.1,2)=3,3.09,IF(ROUND(Q54+Q54*0.1,2)=4,4.09,IF(ROUND(Q54+Q54*0.1,2)=5,5.09,IF(ROUND(Q54+Q54*0.1,2)=6,6.09,IF(ROUND(Q54+Q54*0.1,2)=7,7.09,IF(ROUND(Q54+Q54*0.1,2)=8,8.09,IF(ROUND(Q54+Q54*0.1,2)=9,9.09,REPLACE(ROUND(Q54+Q54*0.1,2),4,1,9)))))))))),IF(AND(ROUND(Q54+Q54*0.1,2)&gt;=10,ROUND(Q54+Q54*0.1,2)&lt;=99.99),IF(ROUND(Q54+Q54*0.1,2)-LEFT(ROUND(Q54+Q54*0.1,2),2)&lt;=0.49,LEFT(ROUND(Q54+Q54*0.1,2),2)+0.49,IF(ROUND(Q54+Q54*0.1,2)-LEFT(ROUND(Q54+Q54*0.1,2),2)&gt;0.49,LEFT(ROUND(Q54+Q54*0.1,2),2)+0.99)),IF(AND(ROUND(Q54+Q54*0.1,2)&gt;=100,ROUND(Q54+Q54*0.1,2)&lt;=999.99),REPLACE(ROUND(Q54+Q54*0.1,2),3,4,9),IF(AND(ROUND(Q54+Q54*0.1,2)&gt;=1000),REPLACE(ROUND(Q54+Q54*0.1,2),3,5,99)))))</f>
        <v>1,29</v>
      </c>
      <c r="T54" s="26">
        <f>IF(ROUND(R54+R54*0.1,2)&lt;10,IF(ROUND(R54+R54*0.1,2)=1,1.09,IF(ROUND(R54+R54*0.1,2)=2,2.09,IF(ROUND(R54+R54*0.1,2)=3,3.09,IF(ROUND(R54+R54*0.1,2)=4,4.09,IF(ROUND(R54+R54*0.1,2)=5,5.09,IF(ROUND(R54+R54*0.1,2)=6,6.09,IF(ROUND(R54+R54*0.1,2)=7,7.09,IF(ROUND(R54+R54*0.1,2)=8,8.09,IF(ROUND(R54+R54*0.1,2)=9,9.09,REPLACE(ROUND(R54+R54*0.1,2),4,1,9)))))))))),IF(AND(ROUND(R54+R54*0.1,2)&gt;=10,ROUND(R54+R54*0.1,2)&lt;=99.99),IF(ROUND(R54+R54*0.1,2)-LEFT(ROUND(R54+R54*0.1,2),2)&lt;=0.49,LEFT(ROUND(R54+R54*0.1,2),2)+0.49,IF(ROUND(R54+R54*0.1,2)-LEFT(ROUND(R54+R54*0.1,2),2)&gt;0.49,LEFT(ROUND(R54+R54*0.1,2),2)+0.99)),IF(AND(ROUND(R54+R54*0.1,2)&gt;=100,ROUND(R54+R54*0.1,2)&lt;=999.99),REPLACE(ROUND(R54+R54*0.1,2),3,4,9),IF(AND(ROUND(R54+R54*0.1,2)&gt;=1000),REPLACE(ROUND(R54+R54*0.1,2),3,5,99)))))</f>
        <v>12.99</v>
      </c>
      <c r="U54" s="26" t="str">
        <f t="shared" si="1"/>
        <v>1,49</v>
      </c>
      <c r="V54" s="26">
        <f t="shared" si="2"/>
        <v>14.49</v>
      </c>
      <c r="W54" s="88">
        <v>0.42399999999999999</v>
      </c>
      <c r="X54" s="89">
        <f>W54*10</f>
        <v>4.24</v>
      </c>
      <c r="Y54" s="13">
        <f>(AA54/(1+K54)-X54)/(AA54/(1+K54))</f>
        <v>0.36851063829787234</v>
      </c>
      <c r="Z54" s="90">
        <f>AA54/F54</f>
        <v>0.79900000000000004</v>
      </c>
      <c r="AA54" s="90">
        <v>7.99</v>
      </c>
      <c r="AB54" s="91" t="str">
        <f>IF(ROUND(Z54+Z54*0.1,2)&lt;10,IF(ROUND(Z54+Z54*0.1,2)=1,1.09,IF(ROUND(Z54+Z54*0.1,2)=2,2.09,IF(ROUND(Z54+Z54*0.1,2)=3,3.09,IF(ROUND(Z54+Z54*0.1,2)=4,4.09,IF(ROUND(Z54+Z54*0.1,2)=5,5.09,IF(ROUND(Z54+Z54*0.1,2)=6,6.09,IF(ROUND(Z54+Z54*0.1,2)=7,7.09,IF(ROUND(Z54+Z54*0.1,2)=8,8.09,IF(ROUND(Z54+Z54*0.1,2)=9,9.09,REPLACE(ROUND(Z54+Z54*0.1,2),4,1,9)))))))))),IF(AND(ROUND(Z54+Z54*0.1,2)&gt;=10,ROUND(Z54+Z54*0.1,2)&lt;=99.99),IF(ROUND(Z54+Z54*0.1,2)-LEFT(ROUND(Z54+Z54*0.1,2),2)&lt;=0.49,LEFT(ROUND(Z54+Z54*0.1,2),2)+0.49,IF(ROUND(Z54+Z54*0.1,2)-LEFT(ROUND(Z54+Z54*0.1,2),2)&gt;0.49,LEFT(ROUND(Z54+Z54*0.1,2),2)+0.99)),IF(AND(ROUND(Z54+Z54*0.1,2)&gt;=100,ROUND(Z54+Z54*0.1,2)&lt;=999.99),REPLACE(ROUND(Z54+Z54*0.1,2),3,4,9),IF(AND(ROUND(Z54+Z54*0.1,2)&gt;=1000),REPLACE(ROUND(Z54+Z54*0.1,2),3,5,99)))))</f>
        <v>0,89</v>
      </c>
      <c r="AC54" s="91" t="str">
        <f>IF(ROUND(AA54+AA54*0.1,2)&lt;10,IF(ROUND(AA54+AA54*0.1,2)=1,1.09,IF(ROUND(AA54+AA54*0.1,2)=2,2.09,IF(ROUND(AA54+AA54*0.1,2)=3,3.09,IF(ROUND(AA54+AA54*0.1,2)=4,4.09,IF(ROUND(AA54+AA54*0.1,2)=5,5.09,IF(ROUND(AA54+AA54*0.1,2)=6,6.09,IF(ROUND(AA54+AA54*0.1,2)=7,7.09,IF(ROUND(AA54+AA54*0.1,2)=8,8.09,IF(ROUND(AA54+AA54*0.1,2)=9,9.09,REPLACE(ROUND(AA54+AA54*0.1,2),4,1,9)))))))))),IF(AND(ROUND(AA54+AA54*0.1,2)&gt;=10,ROUND(AA54+AA54*0.1,2)&lt;=99.99),IF(ROUND(AA54+AA54*0.1,2)-LEFT(ROUND(AA54+AA54*0.1,2),2)&lt;=0.49,LEFT(ROUND(AA54+AA54*0.1,2),2)+0.49,IF(ROUND(AA54+AA54*0.1,2)-LEFT(ROUND(AA54+AA54*0.1,2),2)&gt;0.49,LEFT(ROUND(AA54+AA54*0.1,2),2)+0.99)),IF(AND(ROUND(AA54+AA54*0.1,2)&gt;=100,ROUND(AA54+AA54*0.1,2)&lt;=999.99),REPLACE(ROUND(AA54+AA54*0.1,2),3,4,9),IF(AND(ROUND(AA54+AA54*0.1,2)&gt;=1000),REPLACE(ROUND(AA54+AA54*0.1,2),3,5,99)))))</f>
        <v>8,79</v>
      </c>
      <c r="AD54" s="91" t="str">
        <f t="shared" si="5"/>
        <v>0,99</v>
      </c>
      <c r="AE54" s="91" t="str">
        <f t="shared" si="5"/>
        <v>9,69</v>
      </c>
      <c r="AF54" s="92">
        <f>N54-W54</f>
        <v>0.311</v>
      </c>
      <c r="AG54" s="92">
        <f>O54-X54</f>
        <v>3.1099999999999994</v>
      </c>
      <c r="AH54" s="92">
        <f>Q54-Z54</f>
        <v>0.35</v>
      </c>
      <c r="AI54" s="17">
        <f>R54-AA54</f>
        <v>3.5</v>
      </c>
      <c r="AJ54" s="93">
        <v>64300101</v>
      </c>
      <c r="AK54" s="93">
        <v>64300001</v>
      </c>
    </row>
    <row r="55" spans="1:37" s="94" customFormat="1" ht="12.75" customHeight="1">
      <c r="A55" s="83"/>
      <c r="B55" s="83">
        <v>3299</v>
      </c>
      <c r="C55" s="82">
        <v>4001766032997</v>
      </c>
      <c r="D55" s="113">
        <v>4001766232991</v>
      </c>
      <c r="E55" s="94" t="s">
        <v>28</v>
      </c>
      <c r="F55" s="83">
        <v>10</v>
      </c>
      <c r="G55" s="82">
        <v>80</v>
      </c>
      <c r="H55" s="85"/>
      <c r="I55" s="85" t="s">
        <v>18</v>
      </c>
      <c r="J55" s="86">
        <v>0.19</v>
      </c>
      <c r="K55" s="86">
        <v>0.19</v>
      </c>
      <c r="L55" s="41">
        <v>1183</v>
      </c>
      <c r="M55" s="41"/>
      <c r="N55" s="87">
        <f>O55/F55</f>
        <v>0.94499999999999995</v>
      </c>
      <c r="O55" s="87">
        <v>9.4499999999999993</v>
      </c>
      <c r="P55" s="13">
        <f>(R55/(1+K55)-O55)/(R55/(1+K55))</f>
        <v>0.27401549386701102</v>
      </c>
      <c r="Q55" s="17">
        <f>R55/F55</f>
        <v>1.5489999999999999</v>
      </c>
      <c r="R55" s="17">
        <v>15.49</v>
      </c>
      <c r="S55" s="26" t="str">
        <f>IF(ROUND(Q55+Q55*0.1,2)&lt;10,IF(ROUND(Q55+Q55*0.1,2)=1,1.09,IF(ROUND(Q55+Q55*0.1,2)=2,2.09,IF(ROUND(Q55+Q55*0.1,2)=3,3.09,IF(ROUND(Q55+Q55*0.1,2)=4,4.09,IF(ROUND(Q55+Q55*0.1,2)=5,5.09,IF(ROUND(Q55+Q55*0.1,2)=6,6.09,IF(ROUND(Q55+Q55*0.1,2)=7,7.09,IF(ROUND(Q55+Q55*0.1,2)=8,8.09,IF(ROUND(Q55+Q55*0.1,2)=9,9.09,REPLACE(ROUND(Q55+Q55*0.1,2),4,1,9)))))))))),IF(AND(ROUND(Q55+Q55*0.1,2)&gt;=10,ROUND(Q55+Q55*0.1,2)&lt;=99.99),IF(ROUND(Q55+Q55*0.1,2)-LEFT(ROUND(Q55+Q55*0.1,2),2)&lt;=0.49,LEFT(ROUND(Q55+Q55*0.1,2),2)+0.49,IF(ROUND(Q55+Q55*0.1,2)-LEFT(ROUND(Q55+Q55*0.1,2),2)&gt;0.49,LEFT(ROUND(Q55+Q55*0.1,2),2)+0.99)),IF(AND(ROUND(Q55+Q55*0.1,2)&gt;=100,ROUND(Q55+Q55*0.1,2)&lt;=999.99),REPLACE(ROUND(Q55+Q55*0.1,2),3,4,9),IF(AND(ROUND(Q55+Q55*0.1,2)&gt;=1000),REPLACE(ROUND(Q55+Q55*0.1,2),3,5,99)))))</f>
        <v>1,79</v>
      </c>
      <c r="T55" s="26">
        <f>IF(ROUND(R55+R55*0.1,2)&lt;10,IF(ROUND(R55+R55*0.1,2)=1,1.09,IF(ROUND(R55+R55*0.1,2)=2,2.09,IF(ROUND(R55+R55*0.1,2)=3,3.09,IF(ROUND(R55+R55*0.1,2)=4,4.09,IF(ROUND(R55+R55*0.1,2)=5,5.09,IF(ROUND(R55+R55*0.1,2)=6,6.09,IF(ROUND(R55+R55*0.1,2)=7,7.09,IF(ROUND(R55+R55*0.1,2)=8,8.09,IF(ROUND(R55+R55*0.1,2)=9,9.09,REPLACE(ROUND(R55+R55*0.1,2),4,1,9)))))))))),IF(AND(ROUND(R55+R55*0.1,2)&gt;=10,ROUND(R55+R55*0.1,2)&lt;=99.99),IF(ROUND(R55+R55*0.1,2)-LEFT(ROUND(R55+R55*0.1,2),2)&lt;=0.49,LEFT(ROUND(R55+R55*0.1,2),2)+0.49,IF(ROUND(R55+R55*0.1,2)-LEFT(ROUND(R55+R55*0.1,2),2)&gt;0.49,LEFT(ROUND(R55+R55*0.1,2),2)+0.99)),IF(AND(ROUND(R55+R55*0.1,2)&gt;=100,ROUND(R55+R55*0.1,2)&lt;=999.99),REPLACE(ROUND(R55+R55*0.1,2),3,4,9),IF(AND(ROUND(R55+R55*0.1,2)&gt;=1000),REPLACE(ROUND(R55+R55*0.1,2),3,5,99)))))</f>
        <v>17.489999999999998</v>
      </c>
      <c r="U55" s="26" t="str">
        <f t="shared" si="1"/>
        <v>1,99</v>
      </c>
      <c r="V55" s="26">
        <f t="shared" si="2"/>
        <v>19.489999999999998</v>
      </c>
      <c r="W55" s="88"/>
      <c r="X55" s="89"/>
      <c r="Y55" s="13"/>
      <c r="Z55" s="90"/>
      <c r="AA55" s="90"/>
      <c r="AB55" s="91"/>
      <c r="AC55" s="91"/>
      <c r="AD55" s="91"/>
      <c r="AE55" s="91"/>
      <c r="AF55" s="92"/>
      <c r="AG55" s="92"/>
      <c r="AH55" s="92"/>
      <c r="AI55" s="17"/>
      <c r="AJ55" s="93">
        <v>64300101</v>
      </c>
      <c r="AK55" s="93">
        <v>64300001</v>
      </c>
    </row>
    <row r="56" spans="1:37" s="94" customFormat="1" ht="12.75" customHeight="1">
      <c r="A56" s="82"/>
      <c r="B56" s="83">
        <v>3310</v>
      </c>
      <c r="C56" s="113">
        <v>4001766003102</v>
      </c>
      <c r="D56" s="82">
        <v>4001766123107</v>
      </c>
      <c r="E56" s="129" t="s">
        <v>30</v>
      </c>
      <c r="F56" s="82">
        <v>12</v>
      </c>
      <c r="G56" s="82">
        <v>96</v>
      </c>
      <c r="H56" s="85"/>
      <c r="I56" s="85" t="s">
        <v>18</v>
      </c>
      <c r="J56" s="86">
        <v>0.19</v>
      </c>
      <c r="K56" s="86">
        <v>0.19</v>
      </c>
      <c r="L56" s="41">
        <v>1183</v>
      </c>
      <c r="M56" s="41"/>
      <c r="N56" s="87">
        <f>O56/F56</f>
        <v>0.505</v>
      </c>
      <c r="O56" s="130">
        <v>6.06</v>
      </c>
      <c r="P56" s="13">
        <f>(R56/(1+K56)-O56)/(R56/(1+K56))</f>
        <v>0.2781381381381382</v>
      </c>
      <c r="Q56" s="17">
        <f>R56/F56</f>
        <v>0.83250000000000002</v>
      </c>
      <c r="R56" s="17">
        <v>9.99</v>
      </c>
      <c r="S56" s="26" t="str">
        <f>IF(ROUND(Q56+Q56*0.1,2)&lt;10,IF(ROUND(Q56+Q56*0.1,2)=1,1.09,IF(ROUND(Q56+Q56*0.1,2)=2,2.09,IF(ROUND(Q56+Q56*0.1,2)=3,3.09,IF(ROUND(Q56+Q56*0.1,2)=4,4.09,IF(ROUND(Q56+Q56*0.1,2)=5,5.09,IF(ROUND(Q56+Q56*0.1,2)=6,6.09,IF(ROUND(Q56+Q56*0.1,2)=7,7.09,IF(ROUND(Q56+Q56*0.1,2)=8,8.09,IF(ROUND(Q56+Q56*0.1,2)=9,9.09,REPLACE(ROUND(Q56+Q56*0.1,2),4,1,9)))))))))),IF(AND(ROUND(Q56+Q56*0.1,2)&gt;=10,ROUND(Q56+Q56*0.1,2)&lt;=99.99),IF(ROUND(Q56+Q56*0.1,2)-LEFT(ROUND(Q56+Q56*0.1,2),2)&lt;=0.49,LEFT(ROUND(Q56+Q56*0.1,2),2)+0.49,IF(ROUND(Q56+Q56*0.1,2)-LEFT(ROUND(Q56+Q56*0.1,2),2)&gt;0.49,LEFT(ROUND(Q56+Q56*0.1,2),2)+0.99)),IF(AND(ROUND(Q56+Q56*0.1,2)&gt;=100,ROUND(Q56+Q56*0.1,2)&lt;=999.99),REPLACE(ROUND(Q56+Q56*0.1,2),3,4,9),IF(AND(ROUND(Q56+Q56*0.1,2)&gt;=1000),REPLACE(ROUND(Q56+Q56*0.1,2),3,5,99)))))</f>
        <v>0,99</v>
      </c>
      <c r="T56" s="26">
        <f>IF(ROUND(R56+R56*0.1,2)&lt;10,IF(ROUND(R56+R56*0.1,2)=1,1.09,IF(ROUND(R56+R56*0.1,2)=2,2.09,IF(ROUND(R56+R56*0.1,2)=3,3.09,IF(ROUND(R56+R56*0.1,2)=4,4.09,IF(ROUND(R56+R56*0.1,2)=5,5.09,IF(ROUND(R56+R56*0.1,2)=6,6.09,IF(ROUND(R56+R56*0.1,2)=7,7.09,IF(ROUND(R56+R56*0.1,2)=8,8.09,IF(ROUND(R56+R56*0.1,2)=9,9.09,REPLACE(ROUND(R56+R56*0.1,2),4,1,9)))))))))),IF(AND(ROUND(R56+R56*0.1,2)&gt;=10,ROUND(R56+R56*0.1,2)&lt;=99.99),IF(ROUND(R56+R56*0.1,2)-LEFT(ROUND(R56+R56*0.1,2),2)&lt;=0.49,LEFT(ROUND(R56+R56*0.1,2),2)+0.49,IF(ROUND(R56+R56*0.1,2)-LEFT(ROUND(R56+R56*0.1,2),2)&gt;0.49,LEFT(ROUND(R56+R56*0.1,2),2)+0.99)),IF(AND(ROUND(R56+R56*0.1,2)&gt;=100,ROUND(R56+R56*0.1,2)&lt;=999.99),REPLACE(ROUND(R56+R56*0.1,2),3,4,9),IF(AND(ROUND(R56+R56*0.1,2)&gt;=1000),REPLACE(ROUND(R56+R56*0.1,2),3,5,99)))))</f>
        <v>10.99</v>
      </c>
      <c r="U56" s="26" t="str">
        <f t="shared" si="1"/>
        <v>1,09</v>
      </c>
      <c r="V56" s="26">
        <f t="shared" si="2"/>
        <v>12.49</v>
      </c>
      <c r="W56" s="88"/>
      <c r="X56" s="89"/>
      <c r="Y56" s="13"/>
      <c r="Z56" s="90"/>
      <c r="AA56" s="90"/>
      <c r="AB56" s="91"/>
      <c r="AC56" s="91"/>
      <c r="AD56" s="91"/>
      <c r="AE56" s="91"/>
      <c r="AF56" s="92"/>
      <c r="AG56" s="92"/>
      <c r="AH56" s="92"/>
      <c r="AI56" s="17"/>
      <c r="AJ56" s="93">
        <v>64300101</v>
      </c>
      <c r="AK56" s="93">
        <v>64300001</v>
      </c>
    </row>
    <row r="57" spans="1:37" s="94" customFormat="1" ht="12.75" customHeight="1">
      <c r="A57" s="117">
        <v>23430502</v>
      </c>
      <c r="B57" s="83">
        <v>3311</v>
      </c>
      <c r="C57" s="113">
        <v>4001766003119</v>
      </c>
      <c r="D57" s="113">
        <v>4001766123114</v>
      </c>
      <c r="E57" s="94" t="s">
        <v>119</v>
      </c>
      <c r="F57" s="82">
        <v>12</v>
      </c>
      <c r="G57" s="82">
        <v>96</v>
      </c>
      <c r="H57" s="85"/>
      <c r="I57" s="85" t="s">
        <v>18</v>
      </c>
      <c r="J57" s="86">
        <v>0.19</v>
      </c>
      <c r="K57" s="86">
        <v>0.19</v>
      </c>
      <c r="L57" s="41">
        <v>1183</v>
      </c>
      <c r="M57" s="41"/>
      <c r="N57" s="87">
        <f>O57/F57</f>
        <v>0.39500000000000002</v>
      </c>
      <c r="O57" s="87">
        <v>4.74</v>
      </c>
      <c r="P57" s="13">
        <f>(R57/(1+K57)-O57)/(R57/(1+K57))</f>
        <v>0.24691588785046734</v>
      </c>
      <c r="Q57" s="17">
        <f>R57/F57</f>
        <v>0.62416666666666665</v>
      </c>
      <c r="R57" s="17">
        <v>7.49</v>
      </c>
      <c r="S57" s="26" t="str">
        <f>IF(ROUND(Q57+Q57*0.1,2)&lt;10,IF(ROUND(Q57+Q57*0.1,2)=1,1.09,IF(ROUND(Q57+Q57*0.1,2)=2,2.09,IF(ROUND(Q57+Q57*0.1,2)=3,3.09,IF(ROUND(Q57+Q57*0.1,2)=4,4.09,IF(ROUND(Q57+Q57*0.1,2)=5,5.09,IF(ROUND(Q57+Q57*0.1,2)=6,6.09,IF(ROUND(Q57+Q57*0.1,2)=7,7.09,IF(ROUND(Q57+Q57*0.1,2)=8,8.09,IF(ROUND(Q57+Q57*0.1,2)=9,9.09,REPLACE(ROUND(Q57+Q57*0.1,2),4,1,9)))))))))),IF(AND(ROUND(Q57+Q57*0.1,2)&gt;=10,ROUND(Q57+Q57*0.1,2)&lt;=99.99),IF(ROUND(Q57+Q57*0.1,2)-LEFT(ROUND(Q57+Q57*0.1,2),2)&lt;=0.49,LEFT(ROUND(Q57+Q57*0.1,2),2)+0.49,IF(ROUND(Q57+Q57*0.1,2)-LEFT(ROUND(Q57+Q57*0.1,2),2)&gt;0.49,LEFT(ROUND(Q57+Q57*0.1,2),2)+0.99)),IF(AND(ROUND(Q57+Q57*0.1,2)&gt;=100,ROUND(Q57+Q57*0.1,2)&lt;=999.99),REPLACE(ROUND(Q57+Q57*0.1,2),3,4,9),IF(AND(ROUND(Q57+Q57*0.1,2)&gt;=1000),REPLACE(ROUND(Q57+Q57*0.1,2),3,5,99)))))</f>
        <v>0,69</v>
      </c>
      <c r="T57" s="26" t="str">
        <f>IF(ROUND(R57+R57*0.1,2)&lt;10,IF(ROUND(R57+R57*0.1,2)=1,1.09,IF(ROUND(R57+R57*0.1,2)=2,2.09,IF(ROUND(R57+R57*0.1,2)=3,3.09,IF(ROUND(R57+R57*0.1,2)=4,4.09,IF(ROUND(R57+R57*0.1,2)=5,5.09,IF(ROUND(R57+R57*0.1,2)=6,6.09,IF(ROUND(R57+R57*0.1,2)=7,7.09,IF(ROUND(R57+R57*0.1,2)=8,8.09,IF(ROUND(R57+R57*0.1,2)=9,9.09,REPLACE(ROUND(R57+R57*0.1,2),4,1,9)))))))))),IF(AND(ROUND(R57+R57*0.1,2)&gt;=10,ROUND(R57+R57*0.1,2)&lt;=99.99),IF(ROUND(R57+R57*0.1,2)-LEFT(ROUND(R57+R57*0.1,2),2)&lt;=0.49,LEFT(ROUND(R57+R57*0.1,2),2)+0.49,IF(ROUND(R57+R57*0.1,2)-LEFT(ROUND(R57+R57*0.1,2),2)&gt;0.49,LEFT(ROUND(R57+R57*0.1,2),2)+0.99)),IF(AND(ROUND(R57+R57*0.1,2)&gt;=100,ROUND(R57+R57*0.1,2)&lt;=999.99),REPLACE(ROUND(R57+R57*0.1,2),3,4,9),IF(AND(ROUND(R57+R57*0.1,2)&gt;=1000),REPLACE(ROUND(R57+R57*0.1,2),3,5,99)))))</f>
        <v>8,29</v>
      </c>
      <c r="U57" s="26" t="str">
        <f t="shared" si="1"/>
        <v>0,79</v>
      </c>
      <c r="V57" s="26" t="str">
        <f t="shared" si="2"/>
        <v>9,19</v>
      </c>
      <c r="W57" s="88"/>
      <c r="X57" s="89"/>
      <c r="Y57" s="13"/>
      <c r="Z57" s="90"/>
      <c r="AA57" s="90"/>
      <c r="AB57" s="91"/>
      <c r="AC57" s="91"/>
      <c r="AD57" s="91"/>
      <c r="AE57" s="91"/>
      <c r="AF57" s="92"/>
      <c r="AG57" s="92"/>
      <c r="AH57" s="92"/>
      <c r="AI57" s="17"/>
      <c r="AJ57" s="93">
        <v>64300101</v>
      </c>
      <c r="AK57" s="93">
        <v>64300001</v>
      </c>
    </row>
    <row r="58" spans="1:37" s="94" customFormat="1" ht="12.75" customHeight="1">
      <c r="A58" s="82"/>
      <c r="B58" s="83">
        <v>3314</v>
      </c>
      <c r="C58" s="82">
        <v>4001766003140</v>
      </c>
      <c r="D58" s="82">
        <v>4001766123145</v>
      </c>
      <c r="E58" s="84" t="s">
        <v>35</v>
      </c>
      <c r="F58" s="82">
        <v>12</v>
      </c>
      <c r="G58" s="82">
        <v>96</v>
      </c>
      <c r="H58" s="85"/>
      <c r="I58" s="85" t="s">
        <v>18</v>
      </c>
      <c r="J58" s="86">
        <v>0.19</v>
      </c>
      <c r="K58" s="86">
        <v>0.19</v>
      </c>
      <c r="L58" s="41">
        <v>1183</v>
      </c>
      <c r="M58" s="41"/>
      <c r="N58" s="87">
        <f>O58/F58</f>
        <v>0.505</v>
      </c>
      <c r="O58" s="87">
        <v>6.06</v>
      </c>
      <c r="P58" s="13">
        <f>(R58/(1+K58)-O58)/(R58/(1+K58))</f>
        <v>0.2781381381381382</v>
      </c>
      <c r="Q58" s="17">
        <f>R58/F58</f>
        <v>0.83250000000000002</v>
      </c>
      <c r="R58" s="17">
        <v>9.99</v>
      </c>
      <c r="S58" s="26" t="str">
        <f>IF(ROUND(Q58+Q58*0.1,2)&lt;10,IF(ROUND(Q58+Q58*0.1,2)=1,1.09,IF(ROUND(Q58+Q58*0.1,2)=2,2.09,IF(ROUND(Q58+Q58*0.1,2)=3,3.09,IF(ROUND(Q58+Q58*0.1,2)=4,4.09,IF(ROUND(Q58+Q58*0.1,2)=5,5.09,IF(ROUND(Q58+Q58*0.1,2)=6,6.09,IF(ROUND(Q58+Q58*0.1,2)=7,7.09,IF(ROUND(Q58+Q58*0.1,2)=8,8.09,IF(ROUND(Q58+Q58*0.1,2)=9,9.09,REPLACE(ROUND(Q58+Q58*0.1,2),4,1,9)))))))))),IF(AND(ROUND(Q58+Q58*0.1,2)&gt;=10,ROUND(Q58+Q58*0.1,2)&lt;=99.99),IF(ROUND(Q58+Q58*0.1,2)-LEFT(ROUND(Q58+Q58*0.1,2),2)&lt;=0.49,LEFT(ROUND(Q58+Q58*0.1,2),2)+0.49,IF(ROUND(Q58+Q58*0.1,2)-LEFT(ROUND(Q58+Q58*0.1,2),2)&gt;0.49,LEFT(ROUND(Q58+Q58*0.1,2),2)+0.99)),IF(AND(ROUND(Q58+Q58*0.1,2)&gt;=100,ROUND(Q58+Q58*0.1,2)&lt;=999.99),REPLACE(ROUND(Q58+Q58*0.1,2),3,4,9),IF(AND(ROUND(Q58+Q58*0.1,2)&gt;=1000),REPLACE(ROUND(Q58+Q58*0.1,2),3,5,99)))))</f>
        <v>0,99</v>
      </c>
      <c r="T58" s="26">
        <f>IF(ROUND(R58+R58*0.1,2)&lt;10,IF(ROUND(R58+R58*0.1,2)=1,1.09,IF(ROUND(R58+R58*0.1,2)=2,2.09,IF(ROUND(R58+R58*0.1,2)=3,3.09,IF(ROUND(R58+R58*0.1,2)=4,4.09,IF(ROUND(R58+R58*0.1,2)=5,5.09,IF(ROUND(R58+R58*0.1,2)=6,6.09,IF(ROUND(R58+R58*0.1,2)=7,7.09,IF(ROUND(R58+R58*0.1,2)=8,8.09,IF(ROUND(R58+R58*0.1,2)=9,9.09,REPLACE(ROUND(R58+R58*0.1,2),4,1,9)))))))))),IF(AND(ROUND(R58+R58*0.1,2)&gt;=10,ROUND(R58+R58*0.1,2)&lt;=99.99),IF(ROUND(R58+R58*0.1,2)-LEFT(ROUND(R58+R58*0.1,2),2)&lt;=0.49,LEFT(ROUND(R58+R58*0.1,2),2)+0.49,IF(ROUND(R58+R58*0.1,2)-LEFT(ROUND(R58+R58*0.1,2),2)&gt;0.49,LEFT(ROUND(R58+R58*0.1,2),2)+0.99)),IF(AND(ROUND(R58+R58*0.1,2)&gt;=100,ROUND(R58+R58*0.1,2)&lt;=999.99),REPLACE(ROUND(R58+R58*0.1,2),3,4,9),IF(AND(ROUND(R58+R58*0.1,2)&gt;=1000),REPLACE(ROUND(R58+R58*0.1,2),3,5,99)))))</f>
        <v>10.99</v>
      </c>
      <c r="U58" s="26" t="str">
        <f t="shared" ref="U58:U81" si="6">IF(ROUND(S58+S58*0.1,2)&lt;10,IF(ROUND(S58+S58*0.1,2)=1,1.09,IF(ROUND(S58+S58*0.1,2)=2,2.09,IF(ROUND(S58+S58*0.1,2)=3,3.09,IF(ROUND(S58+S58*0.1,2)=4,4.09,IF(ROUND(S58+S58*0.1,2)=5,5.09,IF(ROUND(S58+S58*0.1,2)=6,6.09,IF(ROUND(S58+S58*0.1,2)=7,7.09,IF(ROUND(S58+S58*0.1,2)=8,8.09,IF(ROUND(S58+S58*0.1,2)=9,9.09,REPLACE(ROUND(S58+S58*0.1,2),4,1,9)))))))))),IF(AND(ROUND(S58+S58*0.1,2)&gt;=10,ROUND(S58+S58*0.1,2)&lt;=99.99),IF(ROUND(S58+S58*0.1,2)-LEFT(ROUND(S58+S58*0.1,2),2)&lt;=0.49,LEFT(ROUND(S58+S58*0.1,2),2)+0.49,IF(ROUND(S58+S58*0.1,2)-LEFT(ROUND(S58+S58*0.1,2),2)&gt;0.49,LEFT(ROUND(S58+S58*0.1,2),2)+0.99)),IF(AND(ROUND(S58+S58*0.1,2)&gt;=100,ROUND(S58+S58*0.1,2)&lt;=999.99),REPLACE(ROUND(S58+S58*0.1,2),3,4,9),IF(AND(ROUND(S58+S58*0.1,2)&gt;=1000),REPLACE(ROUND(S58+S58*0.1,2),3,5,99)))))</f>
        <v>1,09</v>
      </c>
      <c r="V58" s="26">
        <f t="shared" ref="V58:V81" si="7">IF(ROUND(T58+T58*0.1,2)&lt;10,IF(ROUND(T58+T58*0.1,2)=1,1.09,IF(ROUND(T58+T58*0.1,2)=2,2.09,IF(ROUND(T58+T58*0.1,2)=3,3.09,IF(ROUND(T58+T58*0.1,2)=4,4.09,IF(ROUND(T58+T58*0.1,2)=5,5.09,IF(ROUND(T58+T58*0.1,2)=6,6.09,IF(ROUND(T58+T58*0.1,2)=7,7.09,IF(ROUND(T58+T58*0.1,2)=8,8.09,IF(ROUND(T58+T58*0.1,2)=9,9.09,REPLACE(ROUND(T58+T58*0.1,2),4,1,9)))))))))),IF(AND(ROUND(T58+T58*0.1,2)&gt;=10,ROUND(T58+T58*0.1,2)&lt;=99.99),IF(ROUND(T58+T58*0.1,2)-LEFT(ROUND(T58+T58*0.1,2),2)&lt;=0.49,LEFT(ROUND(T58+T58*0.1,2),2)+0.49,IF(ROUND(T58+T58*0.1,2)-LEFT(ROUND(T58+T58*0.1,2),2)&gt;0.49,LEFT(ROUND(T58+T58*0.1,2),2)+0.99)),IF(AND(ROUND(T58+T58*0.1,2)&gt;=100,ROUND(T58+T58*0.1,2)&lt;=999.99),REPLACE(ROUND(T58+T58*0.1,2),3,4,9),IF(AND(ROUND(T58+T58*0.1,2)&gt;=1000),REPLACE(ROUND(T58+T58*0.1,2),3,5,99)))))</f>
        <v>12.49</v>
      </c>
      <c r="W58" s="88"/>
      <c r="X58" s="89"/>
      <c r="Y58" s="13"/>
      <c r="Z58" s="90"/>
      <c r="AA58" s="90"/>
      <c r="AB58" s="91"/>
      <c r="AC58" s="91"/>
      <c r="AD58" s="91"/>
      <c r="AE58" s="91"/>
      <c r="AF58" s="92"/>
      <c r="AG58" s="92"/>
      <c r="AH58" s="92"/>
      <c r="AI58" s="17"/>
      <c r="AJ58" s="93">
        <v>64300101</v>
      </c>
      <c r="AK58" s="93">
        <v>64300001</v>
      </c>
    </row>
    <row r="59" spans="1:37" s="94" customFormat="1" ht="12.75" customHeight="1">
      <c r="A59" s="117">
        <v>23430505</v>
      </c>
      <c r="B59" s="83">
        <v>3317</v>
      </c>
      <c r="C59" s="113">
        <v>4001766003171</v>
      </c>
      <c r="D59" s="113">
        <v>4001766123176</v>
      </c>
      <c r="E59" s="94" t="s">
        <v>120</v>
      </c>
      <c r="F59" s="82">
        <v>12</v>
      </c>
      <c r="G59" s="82">
        <v>96</v>
      </c>
      <c r="H59" s="85"/>
      <c r="I59" s="85" t="s">
        <v>18</v>
      </c>
      <c r="J59" s="86">
        <v>0.19</v>
      </c>
      <c r="K59" s="86">
        <v>0.19</v>
      </c>
      <c r="L59" s="41">
        <v>1183</v>
      </c>
      <c r="M59" s="41"/>
      <c r="N59" s="144">
        <v>0.5</v>
      </c>
      <c r="O59" s="144">
        <v>6</v>
      </c>
      <c r="P59" s="13">
        <f>(R59/(1+K59)-O59)/(R59/(1+K59))</f>
        <v>0.28528528528528529</v>
      </c>
      <c r="Q59" s="17">
        <f>R59/F59</f>
        <v>0.83250000000000002</v>
      </c>
      <c r="R59" s="17">
        <v>9.99</v>
      </c>
      <c r="S59" s="26" t="str">
        <f>IF(ROUND(Q59+Q59*0.1,2)&lt;10,IF(ROUND(Q59+Q59*0.1,2)=1,1.09,IF(ROUND(Q59+Q59*0.1,2)=2,2.09,IF(ROUND(Q59+Q59*0.1,2)=3,3.09,IF(ROUND(Q59+Q59*0.1,2)=4,4.09,IF(ROUND(Q59+Q59*0.1,2)=5,5.09,IF(ROUND(Q59+Q59*0.1,2)=6,6.09,IF(ROUND(Q59+Q59*0.1,2)=7,7.09,IF(ROUND(Q59+Q59*0.1,2)=8,8.09,IF(ROUND(Q59+Q59*0.1,2)=9,9.09,REPLACE(ROUND(Q59+Q59*0.1,2),4,1,9)))))))))),IF(AND(ROUND(Q59+Q59*0.1,2)&gt;=10,ROUND(Q59+Q59*0.1,2)&lt;=99.99),IF(ROUND(Q59+Q59*0.1,2)-LEFT(ROUND(Q59+Q59*0.1,2),2)&lt;=0.49,LEFT(ROUND(Q59+Q59*0.1,2),2)+0.49,IF(ROUND(Q59+Q59*0.1,2)-LEFT(ROUND(Q59+Q59*0.1,2),2)&gt;0.49,LEFT(ROUND(Q59+Q59*0.1,2),2)+0.99)),IF(AND(ROUND(Q59+Q59*0.1,2)&gt;=100,ROUND(Q59+Q59*0.1,2)&lt;=999.99),REPLACE(ROUND(Q59+Q59*0.1,2),3,4,9),IF(AND(ROUND(Q59+Q59*0.1,2)&gt;=1000),REPLACE(ROUND(Q59+Q59*0.1,2),3,5,99)))))</f>
        <v>0,99</v>
      </c>
      <c r="T59" s="26">
        <f>IF(ROUND(R59+R59*0.1,2)&lt;10,IF(ROUND(R59+R59*0.1,2)=1,1.09,IF(ROUND(R59+R59*0.1,2)=2,2.09,IF(ROUND(R59+R59*0.1,2)=3,3.09,IF(ROUND(R59+R59*0.1,2)=4,4.09,IF(ROUND(R59+R59*0.1,2)=5,5.09,IF(ROUND(R59+R59*0.1,2)=6,6.09,IF(ROUND(R59+R59*0.1,2)=7,7.09,IF(ROUND(R59+R59*0.1,2)=8,8.09,IF(ROUND(R59+R59*0.1,2)=9,9.09,REPLACE(ROUND(R59+R59*0.1,2),4,1,9)))))))))),IF(AND(ROUND(R59+R59*0.1,2)&gt;=10,ROUND(R59+R59*0.1,2)&lt;=99.99),IF(ROUND(R59+R59*0.1,2)-LEFT(ROUND(R59+R59*0.1,2),2)&lt;=0.49,LEFT(ROUND(R59+R59*0.1,2),2)+0.49,IF(ROUND(R59+R59*0.1,2)-LEFT(ROUND(R59+R59*0.1,2),2)&gt;0.49,LEFT(ROUND(R59+R59*0.1,2),2)+0.99)),IF(AND(ROUND(R59+R59*0.1,2)&gt;=100,ROUND(R59+R59*0.1,2)&lt;=999.99),REPLACE(ROUND(R59+R59*0.1,2),3,4,9),IF(AND(ROUND(R59+R59*0.1,2)&gt;=1000),REPLACE(ROUND(R59+R59*0.1,2),3,5,99)))))</f>
        <v>10.99</v>
      </c>
      <c r="U59" s="26" t="str">
        <f t="shared" si="6"/>
        <v>1,09</v>
      </c>
      <c r="V59" s="26">
        <f t="shared" si="7"/>
        <v>12.49</v>
      </c>
      <c r="W59" s="88"/>
      <c r="X59" s="89"/>
      <c r="Y59" s="13"/>
      <c r="Z59" s="90"/>
      <c r="AA59" s="90"/>
      <c r="AB59" s="91"/>
      <c r="AC59" s="91"/>
      <c r="AD59" s="91"/>
      <c r="AE59" s="91"/>
      <c r="AF59" s="92"/>
      <c r="AG59" s="92"/>
      <c r="AH59" s="92"/>
      <c r="AI59" s="17"/>
      <c r="AJ59" s="93">
        <v>64300101</v>
      </c>
      <c r="AK59" s="93">
        <v>64300001</v>
      </c>
    </row>
    <row r="60" spans="1:37" s="94" customFormat="1" ht="12.75" customHeight="1">
      <c r="A60" s="82"/>
      <c r="B60" s="83">
        <v>3321</v>
      </c>
      <c r="C60" s="82">
        <v>4001766003218</v>
      </c>
      <c r="D60" s="82">
        <v>4001766123213</v>
      </c>
      <c r="E60" s="84" t="s">
        <v>37</v>
      </c>
      <c r="F60" s="82">
        <v>12</v>
      </c>
      <c r="G60" s="82">
        <v>96</v>
      </c>
      <c r="H60" s="85"/>
      <c r="I60" s="85" t="s">
        <v>18</v>
      </c>
      <c r="J60" s="86">
        <v>0.19</v>
      </c>
      <c r="K60" s="86">
        <v>0.19</v>
      </c>
      <c r="L60" s="41">
        <v>1183</v>
      </c>
      <c r="M60" s="41"/>
      <c r="N60" s="87">
        <f>O60/F60</f>
        <v>0.45500000000000002</v>
      </c>
      <c r="O60" s="87">
        <v>5.46</v>
      </c>
      <c r="P60" s="13">
        <f>(R60/(1+K60)-O60)/(R60/(1+K60))</f>
        <v>0.2772636262513905</v>
      </c>
      <c r="Q60" s="17">
        <f>R60/F60</f>
        <v>0.74916666666666665</v>
      </c>
      <c r="R60" s="17">
        <v>8.99</v>
      </c>
      <c r="S60" s="26" t="str">
        <f>IF(ROUND(Q60+Q60*0.1,2)&lt;10,IF(ROUND(Q60+Q60*0.1,2)=1,1.09,IF(ROUND(Q60+Q60*0.1,2)=2,2.09,IF(ROUND(Q60+Q60*0.1,2)=3,3.09,IF(ROUND(Q60+Q60*0.1,2)=4,4.09,IF(ROUND(Q60+Q60*0.1,2)=5,5.09,IF(ROUND(Q60+Q60*0.1,2)=6,6.09,IF(ROUND(Q60+Q60*0.1,2)=7,7.09,IF(ROUND(Q60+Q60*0.1,2)=8,8.09,IF(ROUND(Q60+Q60*0.1,2)=9,9.09,REPLACE(ROUND(Q60+Q60*0.1,2),4,1,9)))))))))),IF(AND(ROUND(Q60+Q60*0.1,2)&gt;=10,ROUND(Q60+Q60*0.1,2)&lt;=99.99),IF(ROUND(Q60+Q60*0.1,2)-LEFT(ROUND(Q60+Q60*0.1,2),2)&lt;=0.49,LEFT(ROUND(Q60+Q60*0.1,2),2)+0.49,IF(ROUND(Q60+Q60*0.1,2)-LEFT(ROUND(Q60+Q60*0.1,2),2)&gt;0.49,LEFT(ROUND(Q60+Q60*0.1,2),2)+0.99)),IF(AND(ROUND(Q60+Q60*0.1,2)&gt;=100,ROUND(Q60+Q60*0.1,2)&lt;=999.99),REPLACE(ROUND(Q60+Q60*0.1,2),3,4,9),IF(AND(ROUND(Q60+Q60*0.1,2)&gt;=1000),REPLACE(ROUND(Q60+Q60*0.1,2),3,5,99)))))</f>
        <v>0,89</v>
      </c>
      <c r="T60" s="26" t="str">
        <f>IF(ROUND(R60+R60*0.1,2)&lt;10,IF(ROUND(R60+R60*0.1,2)=1,1.09,IF(ROUND(R60+R60*0.1,2)=2,2.09,IF(ROUND(R60+R60*0.1,2)=3,3.09,IF(ROUND(R60+R60*0.1,2)=4,4.09,IF(ROUND(R60+R60*0.1,2)=5,5.09,IF(ROUND(R60+R60*0.1,2)=6,6.09,IF(ROUND(R60+R60*0.1,2)=7,7.09,IF(ROUND(R60+R60*0.1,2)=8,8.09,IF(ROUND(R60+R60*0.1,2)=9,9.09,REPLACE(ROUND(R60+R60*0.1,2),4,1,9)))))))))),IF(AND(ROUND(R60+R60*0.1,2)&gt;=10,ROUND(R60+R60*0.1,2)&lt;=99.99),IF(ROUND(R60+R60*0.1,2)-LEFT(ROUND(R60+R60*0.1,2),2)&lt;=0.49,LEFT(ROUND(R60+R60*0.1,2),2)+0.49,IF(ROUND(R60+R60*0.1,2)-LEFT(ROUND(R60+R60*0.1,2),2)&gt;0.49,LEFT(ROUND(R60+R60*0.1,2),2)+0.99)),IF(AND(ROUND(R60+R60*0.1,2)&gt;=100,ROUND(R60+R60*0.1,2)&lt;=999.99),REPLACE(ROUND(R60+R60*0.1,2),3,4,9),IF(AND(ROUND(R60+R60*0.1,2)&gt;=1000),REPLACE(ROUND(R60+R60*0.1,2),3,5,99)))))</f>
        <v>9,89</v>
      </c>
      <c r="U60" s="26" t="str">
        <f t="shared" si="6"/>
        <v>0,99</v>
      </c>
      <c r="V60" s="26">
        <f t="shared" si="7"/>
        <v>10.99</v>
      </c>
      <c r="W60" s="88"/>
      <c r="X60" s="89"/>
      <c r="Y60" s="13"/>
      <c r="Z60" s="90"/>
      <c r="AA60" s="90"/>
      <c r="AB60" s="91"/>
      <c r="AC60" s="91"/>
      <c r="AD60" s="91"/>
      <c r="AE60" s="91"/>
      <c r="AF60" s="92"/>
      <c r="AG60" s="92"/>
      <c r="AH60" s="92"/>
      <c r="AI60" s="17"/>
      <c r="AJ60" s="93">
        <v>64300101</v>
      </c>
      <c r="AK60" s="93">
        <v>64300001</v>
      </c>
    </row>
    <row r="61" spans="1:37" s="94" customFormat="1" ht="12.75" customHeight="1">
      <c r="A61" s="117">
        <v>23430509</v>
      </c>
      <c r="B61" s="83">
        <v>3325</v>
      </c>
      <c r="C61" s="113">
        <v>4001766003256</v>
      </c>
      <c r="D61" s="113">
        <v>4001766123251</v>
      </c>
      <c r="E61" s="94" t="s">
        <v>121</v>
      </c>
      <c r="F61" s="82">
        <v>12</v>
      </c>
      <c r="G61" s="82">
        <v>96</v>
      </c>
      <c r="H61" s="85"/>
      <c r="I61" s="85" t="s">
        <v>18</v>
      </c>
      <c r="J61" s="86">
        <v>0.19</v>
      </c>
      <c r="K61" s="86">
        <v>0.19</v>
      </c>
      <c r="L61" s="41">
        <v>1183</v>
      </c>
      <c r="M61" s="41"/>
      <c r="N61" s="87">
        <f>O61/F61</f>
        <v>0.505</v>
      </c>
      <c r="O61" s="87">
        <v>6.06</v>
      </c>
      <c r="P61" s="13">
        <f>(R61/(1+K61)-O61)/(R61/(1+K61))</f>
        <v>0.2781381381381382</v>
      </c>
      <c r="Q61" s="17">
        <f>R61/F61</f>
        <v>0.83250000000000002</v>
      </c>
      <c r="R61" s="17">
        <v>9.99</v>
      </c>
      <c r="S61" s="26" t="str">
        <f>IF(ROUND(Q61+Q61*0.1,2)&lt;10,IF(ROUND(Q61+Q61*0.1,2)=1,1.09,IF(ROUND(Q61+Q61*0.1,2)=2,2.09,IF(ROUND(Q61+Q61*0.1,2)=3,3.09,IF(ROUND(Q61+Q61*0.1,2)=4,4.09,IF(ROUND(Q61+Q61*0.1,2)=5,5.09,IF(ROUND(Q61+Q61*0.1,2)=6,6.09,IF(ROUND(Q61+Q61*0.1,2)=7,7.09,IF(ROUND(Q61+Q61*0.1,2)=8,8.09,IF(ROUND(Q61+Q61*0.1,2)=9,9.09,REPLACE(ROUND(Q61+Q61*0.1,2),4,1,9)))))))))),IF(AND(ROUND(Q61+Q61*0.1,2)&gt;=10,ROUND(Q61+Q61*0.1,2)&lt;=99.99),IF(ROUND(Q61+Q61*0.1,2)-LEFT(ROUND(Q61+Q61*0.1,2),2)&lt;=0.49,LEFT(ROUND(Q61+Q61*0.1,2),2)+0.49,IF(ROUND(Q61+Q61*0.1,2)-LEFT(ROUND(Q61+Q61*0.1,2),2)&gt;0.49,LEFT(ROUND(Q61+Q61*0.1,2),2)+0.99)),IF(AND(ROUND(Q61+Q61*0.1,2)&gt;=100,ROUND(Q61+Q61*0.1,2)&lt;=999.99),REPLACE(ROUND(Q61+Q61*0.1,2),3,4,9),IF(AND(ROUND(Q61+Q61*0.1,2)&gt;=1000),REPLACE(ROUND(Q61+Q61*0.1,2),3,5,99)))))</f>
        <v>0,99</v>
      </c>
      <c r="T61" s="26">
        <f>IF(ROUND(R61+R61*0.1,2)&lt;10,IF(ROUND(R61+R61*0.1,2)=1,1.09,IF(ROUND(R61+R61*0.1,2)=2,2.09,IF(ROUND(R61+R61*0.1,2)=3,3.09,IF(ROUND(R61+R61*0.1,2)=4,4.09,IF(ROUND(R61+R61*0.1,2)=5,5.09,IF(ROUND(R61+R61*0.1,2)=6,6.09,IF(ROUND(R61+R61*0.1,2)=7,7.09,IF(ROUND(R61+R61*0.1,2)=8,8.09,IF(ROUND(R61+R61*0.1,2)=9,9.09,REPLACE(ROUND(R61+R61*0.1,2),4,1,9)))))))))),IF(AND(ROUND(R61+R61*0.1,2)&gt;=10,ROUND(R61+R61*0.1,2)&lt;=99.99),IF(ROUND(R61+R61*0.1,2)-LEFT(ROUND(R61+R61*0.1,2),2)&lt;=0.49,LEFT(ROUND(R61+R61*0.1,2),2)+0.49,IF(ROUND(R61+R61*0.1,2)-LEFT(ROUND(R61+R61*0.1,2),2)&gt;0.49,LEFT(ROUND(R61+R61*0.1,2),2)+0.99)),IF(AND(ROUND(R61+R61*0.1,2)&gt;=100,ROUND(R61+R61*0.1,2)&lt;=999.99),REPLACE(ROUND(R61+R61*0.1,2),3,4,9),IF(AND(ROUND(R61+R61*0.1,2)&gt;=1000),REPLACE(ROUND(R61+R61*0.1,2),3,5,99)))))</f>
        <v>10.99</v>
      </c>
      <c r="U61" s="26" t="str">
        <f t="shared" si="6"/>
        <v>1,09</v>
      </c>
      <c r="V61" s="26">
        <f t="shared" si="7"/>
        <v>12.49</v>
      </c>
      <c r="W61" s="88"/>
      <c r="X61" s="89"/>
      <c r="Y61" s="13"/>
      <c r="Z61" s="90"/>
      <c r="AA61" s="90"/>
      <c r="AB61" s="91"/>
      <c r="AC61" s="91"/>
      <c r="AD61" s="91"/>
      <c r="AE61" s="91"/>
      <c r="AF61" s="92"/>
      <c r="AG61" s="92"/>
      <c r="AH61" s="92"/>
      <c r="AI61" s="17"/>
      <c r="AJ61" s="93">
        <v>64300101</v>
      </c>
      <c r="AK61" s="93">
        <v>64300001</v>
      </c>
    </row>
    <row r="62" spans="1:37" s="94" customFormat="1" ht="12.75" customHeight="1">
      <c r="A62" s="82"/>
      <c r="B62" s="83">
        <v>3326</v>
      </c>
      <c r="C62" s="82">
        <v>4001766003263</v>
      </c>
      <c r="D62" s="82">
        <v>4001766123268</v>
      </c>
      <c r="E62" s="84" t="s">
        <v>36</v>
      </c>
      <c r="F62" s="82">
        <v>12</v>
      </c>
      <c r="G62" s="82">
        <v>96</v>
      </c>
      <c r="H62" s="85"/>
      <c r="I62" s="85" t="s">
        <v>18</v>
      </c>
      <c r="J62" s="86">
        <v>0.19</v>
      </c>
      <c r="K62" s="86">
        <v>0.19</v>
      </c>
      <c r="L62" s="41">
        <v>1183</v>
      </c>
      <c r="M62" s="41"/>
      <c r="N62" s="87">
        <f>O62/F62</f>
        <v>0.57999999999999996</v>
      </c>
      <c r="O62" s="87">
        <v>6.96</v>
      </c>
      <c r="P62" s="13">
        <f>(R62/(1+K62)-O62)/(R62/(1+K62))</f>
        <v>0.21044804575786469</v>
      </c>
      <c r="Q62" s="17">
        <f>R62/F62</f>
        <v>0.87416666666666665</v>
      </c>
      <c r="R62" s="17">
        <v>10.49</v>
      </c>
      <c r="S62" s="26" t="str">
        <f>IF(ROUND(Q62+Q62*0.1,2)&lt;10,IF(ROUND(Q62+Q62*0.1,2)=1,1.09,IF(ROUND(Q62+Q62*0.1,2)=2,2.09,IF(ROUND(Q62+Q62*0.1,2)=3,3.09,IF(ROUND(Q62+Q62*0.1,2)=4,4.09,IF(ROUND(Q62+Q62*0.1,2)=5,5.09,IF(ROUND(Q62+Q62*0.1,2)=6,6.09,IF(ROUND(Q62+Q62*0.1,2)=7,7.09,IF(ROUND(Q62+Q62*0.1,2)=8,8.09,IF(ROUND(Q62+Q62*0.1,2)=9,9.09,REPLACE(ROUND(Q62+Q62*0.1,2),4,1,9)))))))))),IF(AND(ROUND(Q62+Q62*0.1,2)&gt;=10,ROUND(Q62+Q62*0.1,2)&lt;=99.99),IF(ROUND(Q62+Q62*0.1,2)-LEFT(ROUND(Q62+Q62*0.1,2),2)&lt;=0.49,LEFT(ROUND(Q62+Q62*0.1,2),2)+0.49,IF(ROUND(Q62+Q62*0.1,2)-LEFT(ROUND(Q62+Q62*0.1,2),2)&gt;0.49,LEFT(ROUND(Q62+Q62*0.1,2),2)+0.99)),IF(AND(ROUND(Q62+Q62*0.1,2)&gt;=100,ROUND(Q62+Q62*0.1,2)&lt;=999.99),REPLACE(ROUND(Q62+Q62*0.1,2),3,4,9),IF(AND(ROUND(Q62+Q62*0.1,2)&gt;=1000),REPLACE(ROUND(Q62+Q62*0.1,2),3,5,99)))))</f>
        <v>0,99</v>
      </c>
      <c r="T62" s="26">
        <f>IF(ROUND(R62+R62*0.1,2)&lt;10,IF(ROUND(R62+R62*0.1,2)=1,1.09,IF(ROUND(R62+R62*0.1,2)=2,2.09,IF(ROUND(R62+R62*0.1,2)=3,3.09,IF(ROUND(R62+R62*0.1,2)=4,4.09,IF(ROUND(R62+R62*0.1,2)=5,5.09,IF(ROUND(R62+R62*0.1,2)=6,6.09,IF(ROUND(R62+R62*0.1,2)=7,7.09,IF(ROUND(R62+R62*0.1,2)=8,8.09,IF(ROUND(R62+R62*0.1,2)=9,9.09,REPLACE(ROUND(R62+R62*0.1,2),4,1,9)))))))))),IF(AND(ROUND(R62+R62*0.1,2)&gt;=10,ROUND(R62+R62*0.1,2)&lt;=99.99),IF(ROUND(R62+R62*0.1,2)-LEFT(ROUND(R62+R62*0.1,2),2)&lt;=0.49,LEFT(ROUND(R62+R62*0.1,2),2)+0.49,IF(ROUND(R62+R62*0.1,2)-LEFT(ROUND(R62+R62*0.1,2),2)&gt;0.49,LEFT(ROUND(R62+R62*0.1,2),2)+0.99)),IF(AND(ROUND(R62+R62*0.1,2)&gt;=100,ROUND(R62+R62*0.1,2)&lt;=999.99),REPLACE(ROUND(R62+R62*0.1,2),3,4,9),IF(AND(ROUND(R62+R62*0.1,2)&gt;=1000),REPLACE(ROUND(R62+R62*0.1,2),3,5,99)))))</f>
        <v>11.99</v>
      </c>
      <c r="U62" s="26" t="str">
        <f t="shared" si="6"/>
        <v>1,09</v>
      </c>
      <c r="V62" s="26">
        <f t="shared" si="7"/>
        <v>13.49</v>
      </c>
      <c r="W62" s="88"/>
      <c r="X62" s="89"/>
      <c r="Y62" s="13"/>
      <c r="Z62" s="90"/>
      <c r="AA62" s="90"/>
      <c r="AB62" s="91"/>
      <c r="AC62" s="91"/>
      <c r="AD62" s="91"/>
      <c r="AE62" s="91"/>
      <c r="AF62" s="92"/>
      <c r="AG62" s="92"/>
      <c r="AH62" s="92"/>
      <c r="AI62" s="17"/>
      <c r="AJ62" s="93">
        <v>64300101</v>
      </c>
      <c r="AK62" s="93">
        <v>64300001</v>
      </c>
    </row>
    <row r="63" spans="1:37" s="94" customFormat="1" ht="12.75" customHeight="1">
      <c r="A63" s="82"/>
      <c r="B63" s="83">
        <v>3328</v>
      </c>
      <c r="C63" s="82">
        <v>4001766003287</v>
      </c>
      <c r="D63" s="82">
        <v>4001766123619</v>
      </c>
      <c r="E63" s="84" t="s">
        <v>38</v>
      </c>
      <c r="F63" s="82">
        <v>12</v>
      </c>
      <c r="G63" s="82">
        <v>96</v>
      </c>
      <c r="H63" s="85"/>
      <c r="I63" s="85" t="s">
        <v>18</v>
      </c>
      <c r="J63" s="86">
        <v>0.19</v>
      </c>
      <c r="K63" s="86">
        <v>0.19</v>
      </c>
      <c r="L63" s="41">
        <v>1183</v>
      </c>
      <c r="M63" s="41"/>
      <c r="N63" s="87">
        <f>O63/F63</f>
        <v>0.505</v>
      </c>
      <c r="O63" s="87">
        <v>6.06</v>
      </c>
      <c r="P63" s="13">
        <f>(R63/(1+K63)-O63)/(R63/(1+K63))</f>
        <v>0.2781381381381382</v>
      </c>
      <c r="Q63" s="17">
        <f>R63/F63</f>
        <v>0.83250000000000002</v>
      </c>
      <c r="R63" s="17">
        <v>9.99</v>
      </c>
      <c r="S63" s="26" t="str">
        <f>IF(ROUND(Q63+Q63*0.1,2)&lt;10,IF(ROUND(Q63+Q63*0.1,2)=1,1.09,IF(ROUND(Q63+Q63*0.1,2)=2,2.09,IF(ROUND(Q63+Q63*0.1,2)=3,3.09,IF(ROUND(Q63+Q63*0.1,2)=4,4.09,IF(ROUND(Q63+Q63*0.1,2)=5,5.09,IF(ROUND(Q63+Q63*0.1,2)=6,6.09,IF(ROUND(Q63+Q63*0.1,2)=7,7.09,IF(ROUND(Q63+Q63*0.1,2)=8,8.09,IF(ROUND(Q63+Q63*0.1,2)=9,9.09,REPLACE(ROUND(Q63+Q63*0.1,2),4,1,9)))))))))),IF(AND(ROUND(Q63+Q63*0.1,2)&gt;=10,ROUND(Q63+Q63*0.1,2)&lt;=99.99),IF(ROUND(Q63+Q63*0.1,2)-LEFT(ROUND(Q63+Q63*0.1,2),2)&lt;=0.49,LEFT(ROUND(Q63+Q63*0.1,2),2)+0.49,IF(ROUND(Q63+Q63*0.1,2)-LEFT(ROUND(Q63+Q63*0.1,2),2)&gt;0.49,LEFT(ROUND(Q63+Q63*0.1,2),2)+0.99)),IF(AND(ROUND(Q63+Q63*0.1,2)&gt;=100,ROUND(Q63+Q63*0.1,2)&lt;=999.99),REPLACE(ROUND(Q63+Q63*0.1,2),3,4,9),IF(AND(ROUND(Q63+Q63*0.1,2)&gt;=1000),REPLACE(ROUND(Q63+Q63*0.1,2),3,5,99)))))</f>
        <v>0,99</v>
      </c>
      <c r="T63" s="26">
        <f>IF(ROUND(R63+R63*0.1,2)&lt;10,IF(ROUND(R63+R63*0.1,2)=1,1.09,IF(ROUND(R63+R63*0.1,2)=2,2.09,IF(ROUND(R63+R63*0.1,2)=3,3.09,IF(ROUND(R63+R63*0.1,2)=4,4.09,IF(ROUND(R63+R63*0.1,2)=5,5.09,IF(ROUND(R63+R63*0.1,2)=6,6.09,IF(ROUND(R63+R63*0.1,2)=7,7.09,IF(ROUND(R63+R63*0.1,2)=8,8.09,IF(ROUND(R63+R63*0.1,2)=9,9.09,REPLACE(ROUND(R63+R63*0.1,2),4,1,9)))))))))),IF(AND(ROUND(R63+R63*0.1,2)&gt;=10,ROUND(R63+R63*0.1,2)&lt;=99.99),IF(ROUND(R63+R63*0.1,2)-LEFT(ROUND(R63+R63*0.1,2),2)&lt;=0.49,LEFT(ROUND(R63+R63*0.1,2),2)+0.49,IF(ROUND(R63+R63*0.1,2)-LEFT(ROUND(R63+R63*0.1,2),2)&gt;0.49,LEFT(ROUND(R63+R63*0.1,2),2)+0.99)),IF(AND(ROUND(R63+R63*0.1,2)&gt;=100,ROUND(R63+R63*0.1,2)&lt;=999.99),REPLACE(ROUND(R63+R63*0.1,2),3,4,9),IF(AND(ROUND(R63+R63*0.1,2)&gt;=1000),REPLACE(ROUND(R63+R63*0.1,2),3,5,99)))))</f>
        <v>10.99</v>
      </c>
      <c r="U63" s="26" t="str">
        <f t="shared" si="6"/>
        <v>1,09</v>
      </c>
      <c r="V63" s="26">
        <f t="shared" si="7"/>
        <v>12.49</v>
      </c>
      <c r="W63" s="88"/>
      <c r="X63" s="89"/>
      <c r="Y63" s="13"/>
      <c r="Z63" s="90"/>
      <c r="AA63" s="90"/>
      <c r="AB63" s="91"/>
      <c r="AC63" s="91"/>
      <c r="AD63" s="91"/>
      <c r="AE63" s="91"/>
      <c r="AF63" s="92"/>
      <c r="AG63" s="92"/>
      <c r="AH63" s="92"/>
      <c r="AI63" s="17"/>
      <c r="AJ63" s="93">
        <v>64300101</v>
      </c>
      <c r="AK63" s="93">
        <v>64300001</v>
      </c>
    </row>
    <row r="64" spans="1:37" s="94" customFormat="1" ht="12.75" customHeight="1">
      <c r="A64" s="83">
        <v>23430536</v>
      </c>
      <c r="B64" s="83">
        <v>3350</v>
      </c>
      <c r="C64" s="82">
        <v>4001766003508</v>
      </c>
      <c r="D64" s="113">
        <v>4001766123503</v>
      </c>
      <c r="E64" s="94" t="s">
        <v>122</v>
      </c>
      <c r="F64" s="82">
        <v>12</v>
      </c>
      <c r="G64" s="82">
        <v>96</v>
      </c>
      <c r="H64" s="85"/>
      <c r="I64" s="85" t="s">
        <v>18</v>
      </c>
      <c r="J64" s="86">
        <v>0.19</v>
      </c>
      <c r="K64" s="86">
        <v>0.19</v>
      </c>
      <c r="L64" s="41">
        <v>1183</v>
      </c>
      <c r="M64" s="41"/>
      <c r="N64" s="87">
        <f>O64/F64</f>
        <v>0.57999999999999996</v>
      </c>
      <c r="O64" s="87">
        <v>6.96</v>
      </c>
      <c r="P64" s="13">
        <f>(R64/(1+K64)-O64)/(R64/(1+K64))</f>
        <v>0.17093093093093098</v>
      </c>
      <c r="Q64" s="17">
        <f>R64/F64</f>
        <v>0.83250000000000002</v>
      </c>
      <c r="R64" s="17">
        <v>9.99</v>
      </c>
      <c r="S64" s="26" t="str">
        <f>IF(ROUND(Q64+Q64*0.1,2)&lt;10,IF(ROUND(Q64+Q64*0.1,2)=1,1.09,IF(ROUND(Q64+Q64*0.1,2)=2,2.09,IF(ROUND(Q64+Q64*0.1,2)=3,3.09,IF(ROUND(Q64+Q64*0.1,2)=4,4.09,IF(ROUND(Q64+Q64*0.1,2)=5,5.09,IF(ROUND(Q64+Q64*0.1,2)=6,6.09,IF(ROUND(Q64+Q64*0.1,2)=7,7.09,IF(ROUND(Q64+Q64*0.1,2)=8,8.09,IF(ROUND(Q64+Q64*0.1,2)=9,9.09,REPLACE(ROUND(Q64+Q64*0.1,2),4,1,9)))))))))),IF(AND(ROUND(Q64+Q64*0.1,2)&gt;=10,ROUND(Q64+Q64*0.1,2)&lt;=99.99),IF(ROUND(Q64+Q64*0.1,2)-LEFT(ROUND(Q64+Q64*0.1,2),2)&lt;=0.49,LEFT(ROUND(Q64+Q64*0.1,2),2)+0.49,IF(ROUND(Q64+Q64*0.1,2)-LEFT(ROUND(Q64+Q64*0.1,2),2)&gt;0.49,LEFT(ROUND(Q64+Q64*0.1,2),2)+0.99)),IF(AND(ROUND(Q64+Q64*0.1,2)&gt;=100,ROUND(Q64+Q64*0.1,2)&lt;=999.99),REPLACE(ROUND(Q64+Q64*0.1,2),3,4,9),IF(AND(ROUND(Q64+Q64*0.1,2)&gt;=1000),REPLACE(ROUND(Q64+Q64*0.1,2),3,5,99)))))</f>
        <v>0,99</v>
      </c>
      <c r="T64" s="26">
        <f>IF(ROUND(R64+R64*0.1,2)&lt;10,IF(ROUND(R64+R64*0.1,2)=1,1.09,IF(ROUND(R64+R64*0.1,2)=2,2.09,IF(ROUND(R64+R64*0.1,2)=3,3.09,IF(ROUND(R64+R64*0.1,2)=4,4.09,IF(ROUND(R64+R64*0.1,2)=5,5.09,IF(ROUND(R64+R64*0.1,2)=6,6.09,IF(ROUND(R64+R64*0.1,2)=7,7.09,IF(ROUND(R64+R64*0.1,2)=8,8.09,IF(ROUND(R64+R64*0.1,2)=9,9.09,REPLACE(ROUND(R64+R64*0.1,2),4,1,9)))))))))),IF(AND(ROUND(R64+R64*0.1,2)&gt;=10,ROUND(R64+R64*0.1,2)&lt;=99.99),IF(ROUND(R64+R64*0.1,2)-LEFT(ROUND(R64+R64*0.1,2),2)&lt;=0.49,LEFT(ROUND(R64+R64*0.1,2),2)+0.49,IF(ROUND(R64+R64*0.1,2)-LEFT(ROUND(R64+R64*0.1,2),2)&gt;0.49,LEFT(ROUND(R64+R64*0.1,2),2)+0.99)),IF(AND(ROUND(R64+R64*0.1,2)&gt;=100,ROUND(R64+R64*0.1,2)&lt;=999.99),REPLACE(ROUND(R64+R64*0.1,2),3,4,9),IF(AND(ROUND(R64+R64*0.1,2)&gt;=1000),REPLACE(ROUND(R64+R64*0.1,2),3,5,99)))))</f>
        <v>10.99</v>
      </c>
      <c r="U64" s="26" t="str">
        <f t="shared" si="6"/>
        <v>1,09</v>
      </c>
      <c r="V64" s="26">
        <f t="shared" si="7"/>
        <v>12.49</v>
      </c>
      <c r="W64" s="88"/>
      <c r="X64" s="89"/>
      <c r="Y64" s="13"/>
      <c r="Z64" s="90"/>
      <c r="AA64" s="90"/>
      <c r="AB64" s="91"/>
      <c r="AC64" s="91"/>
      <c r="AD64" s="91"/>
      <c r="AE64" s="91"/>
      <c r="AF64" s="92"/>
      <c r="AG64" s="92"/>
      <c r="AH64" s="92"/>
      <c r="AI64" s="17"/>
      <c r="AJ64" s="93">
        <v>64300101</v>
      </c>
      <c r="AK64" s="93">
        <v>64300001</v>
      </c>
    </row>
    <row r="65" spans="1:42" s="94" customFormat="1" ht="12.75" customHeight="1">
      <c r="A65" s="117">
        <v>23430542</v>
      </c>
      <c r="B65" s="83">
        <v>3354</v>
      </c>
      <c r="C65" s="113">
        <v>4001766033543</v>
      </c>
      <c r="D65" s="113">
        <v>2050006162217</v>
      </c>
      <c r="E65" s="94" t="s">
        <v>123</v>
      </c>
      <c r="F65" s="82">
        <v>12</v>
      </c>
      <c r="G65" s="82">
        <v>96</v>
      </c>
      <c r="I65" s="85" t="s">
        <v>18</v>
      </c>
      <c r="J65" s="86">
        <v>0.19</v>
      </c>
      <c r="K65" s="86">
        <v>0.19</v>
      </c>
      <c r="L65" s="41">
        <v>1183</v>
      </c>
      <c r="M65" s="41"/>
      <c r="N65" s="87">
        <f>O65/F65</f>
        <v>0.505</v>
      </c>
      <c r="O65" s="87">
        <v>6.06</v>
      </c>
      <c r="P65" s="13">
        <f>(R65/(1+K65)-O65)/(R65/(1+K65))</f>
        <v>0.2781381381381382</v>
      </c>
      <c r="Q65" s="17">
        <f>R65/F65</f>
        <v>0.83250000000000002</v>
      </c>
      <c r="R65" s="17">
        <v>9.99</v>
      </c>
      <c r="S65" s="26" t="str">
        <f>IF(ROUND(Q65+Q65*0.1,2)&lt;10,IF(ROUND(Q65+Q65*0.1,2)=1,1.09,IF(ROUND(Q65+Q65*0.1,2)=2,2.09,IF(ROUND(Q65+Q65*0.1,2)=3,3.09,IF(ROUND(Q65+Q65*0.1,2)=4,4.09,IF(ROUND(Q65+Q65*0.1,2)=5,5.09,IF(ROUND(Q65+Q65*0.1,2)=6,6.09,IF(ROUND(Q65+Q65*0.1,2)=7,7.09,IF(ROUND(Q65+Q65*0.1,2)=8,8.09,IF(ROUND(Q65+Q65*0.1,2)=9,9.09,REPLACE(ROUND(Q65+Q65*0.1,2),4,1,9)))))))))),IF(AND(ROUND(Q65+Q65*0.1,2)&gt;=10,ROUND(Q65+Q65*0.1,2)&lt;=99.99),IF(ROUND(Q65+Q65*0.1,2)-LEFT(ROUND(Q65+Q65*0.1,2),2)&lt;=0.49,LEFT(ROUND(Q65+Q65*0.1,2),2)+0.49,IF(ROUND(Q65+Q65*0.1,2)-LEFT(ROUND(Q65+Q65*0.1,2),2)&gt;0.49,LEFT(ROUND(Q65+Q65*0.1,2),2)+0.99)),IF(AND(ROUND(Q65+Q65*0.1,2)&gt;=100,ROUND(Q65+Q65*0.1,2)&lt;=999.99),REPLACE(ROUND(Q65+Q65*0.1,2),3,4,9),IF(AND(ROUND(Q65+Q65*0.1,2)&gt;=1000),REPLACE(ROUND(Q65+Q65*0.1,2),3,5,99)))))</f>
        <v>0,99</v>
      </c>
      <c r="T65" s="26">
        <f>IF(ROUND(R65+R65*0.1,2)&lt;10,IF(ROUND(R65+R65*0.1,2)=1,1.09,IF(ROUND(R65+R65*0.1,2)=2,2.09,IF(ROUND(R65+R65*0.1,2)=3,3.09,IF(ROUND(R65+R65*0.1,2)=4,4.09,IF(ROUND(R65+R65*0.1,2)=5,5.09,IF(ROUND(R65+R65*0.1,2)=6,6.09,IF(ROUND(R65+R65*0.1,2)=7,7.09,IF(ROUND(R65+R65*0.1,2)=8,8.09,IF(ROUND(R65+R65*0.1,2)=9,9.09,REPLACE(ROUND(R65+R65*0.1,2),4,1,9)))))))))),IF(AND(ROUND(R65+R65*0.1,2)&gt;=10,ROUND(R65+R65*0.1,2)&lt;=99.99),IF(ROUND(R65+R65*0.1,2)-LEFT(ROUND(R65+R65*0.1,2),2)&lt;=0.49,LEFT(ROUND(R65+R65*0.1,2),2)+0.49,IF(ROUND(R65+R65*0.1,2)-LEFT(ROUND(R65+R65*0.1,2),2)&gt;0.49,LEFT(ROUND(R65+R65*0.1,2),2)+0.99)),IF(AND(ROUND(R65+R65*0.1,2)&gt;=100,ROUND(R65+R65*0.1,2)&lt;=999.99),REPLACE(ROUND(R65+R65*0.1,2),3,4,9),IF(AND(ROUND(R65+R65*0.1,2)&gt;=1000),REPLACE(ROUND(R65+R65*0.1,2),3,5,99)))))</f>
        <v>10.99</v>
      </c>
      <c r="U65" s="26" t="str">
        <f t="shared" si="6"/>
        <v>1,09</v>
      </c>
      <c r="V65" s="26">
        <f t="shared" si="7"/>
        <v>12.49</v>
      </c>
      <c r="W65" s="88"/>
      <c r="X65" s="89"/>
      <c r="Y65" s="13"/>
      <c r="Z65" s="90"/>
      <c r="AA65" s="90"/>
      <c r="AB65" s="91"/>
      <c r="AC65" s="91"/>
      <c r="AD65" s="91"/>
      <c r="AE65" s="91"/>
      <c r="AF65" s="92"/>
      <c r="AG65" s="92"/>
      <c r="AH65" s="92"/>
      <c r="AI65" s="17"/>
      <c r="AJ65" s="93">
        <v>64300101</v>
      </c>
      <c r="AK65" s="93">
        <v>64300001</v>
      </c>
    </row>
    <row r="66" spans="1:42" s="94" customFormat="1" ht="12.75" customHeight="1">
      <c r="A66" s="82"/>
      <c r="B66" s="83">
        <v>3361</v>
      </c>
      <c r="C66" s="82">
        <v>4001766003614</v>
      </c>
      <c r="D66" s="82">
        <v>4001766123282</v>
      </c>
      <c r="E66" s="84" t="s">
        <v>39</v>
      </c>
      <c r="F66" s="82">
        <v>12</v>
      </c>
      <c r="G66" s="82">
        <v>96</v>
      </c>
      <c r="H66" s="85"/>
      <c r="I66" s="85" t="s">
        <v>18</v>
      </c>
      <c r="J66" s="86">
        <v>0.19</v>
      </c>
      <c r="K66" s="86">
        <v>0.19</v>
      </c>
      <c r="L66" s="41">
        <v>1183</v>
      </c>
      <c r="M66" s="41"/>
      <c r="N66" s="87">
        <f>O66/F66</f>
        <v>0.39500000000000002</v>
      </c>
      <c r="O66" s="87">
        <v>4.74</v>
      </c>
      <c r="P66" s="13">
        <f>(R66/(1+K66)-O66)/(R66/(1+K66))</f>
        <v>0.29404255319148936</v>
      </c>
      <c r="Q66" s="17">
        <f>R66/F66</f>
        <v>0.66583333333333339</v>
      </c>
      <c r="R66" s="17">
        <v>7.99</v>
      </c>
      <c r="S66" s="26" t="str">
        <f>IF(ROUND(Q66+Q66*0.1,2)&lt;10,IF(ROUND(Q66+Q66*0.1,2)=1,1.09,IF(ROUND(Q66+Q66*0.1,2)=2,2.09,IF(ROUND(Q66+Q66*0.1,2)=3,3.09,IF(ROUND(Q66+Q66*0.1,2)=4,4.09,IF(ROUND(Q66+Q66*0.1,2)=5,5.09,IF(ROUND(Q66+Q66*0.1,2)=6,6.09,IF(ROUND(Q66+Q66*0.1,2)=7,7.09,IF(ROUND(Q66+Q66*0.1,2)=8,8.09,IF(ROUND(Q66+Q66*0.1,2)=9,9.09,REPLACE(ROUND(Q66+Q66*0.1,2),4,1,9)))))))))),IF(AND(ROUND(Q66+Q66*0.1,2)&gt;=10,ROUND(Q66+Q66*0.1,2)&lt;=99.99),IF(ROUND(Q66+Q66*0.1,2)-LEFT(ROUND(Q66+Q66*0.1,2),2)&lt;=0.49,LEFT(ROUND(Q66+Q66*0.1,2),2)+0.49,IF(ROUND(Q66+Q66*0.1,2)-LEFT(ROUND(Q66+Q66*0.1,2),2)&gt;0.49,LEFT(ROUND(Q66+Q66*0.1,2),2)+0.99)),IF(AND(ROUND(Q66+Q66*0.1,2)&gt;=100,ROUND(Q66+Q66*0.1,2)&lt;=999.99),REPLACE(ROUND(Q66+Q66*0.1,2),3,4,9),IF(AND(ROUND(Q66+Q66*0.1,2)&gt;=1000),REPLACE(ROUND(Q66+Q66*0.1,2),3,5,99)))))</f>
        <v>0,79</v>
      </c>
      <c r="T66" s="26" t="str">
        <f>IF(ROUND(R66+R66*0.1,2)&lt;10,IF(ROUND(R66+R66*0.1,2)=1,1.09,IF(ROUND(R66+R66*0.1,2)=2,2.09,IF(ROUND(R66+R66*0.1,2)=3,3.09,IF(ROUND(R66+R66*0.1,2)=4,4.09,IF(ROUND(R66+R66*0.1,2)=5,5.09,IF(ROUND(R66+R66*0.1,2)=6,6.09,IF(ROUND(R66+R66*0.1,2)=7,7.09,IF(ROUND(R66+R66*0.1,2)=8,8.09,IF(ROUND(R66+R66*0.1,2)=9,9.09,REPLACE(ROUND(R66+R66*0.1,2),4,1,9)))))))))),IF(AND(ROUND(R66+R66*0.1,2)&gt;=10,ROUND(R66+R66*0.1,2)&lt;=99.99),IF(ROUND(R66+R66*0.1,2)-LEFT(ROUND(R66+R66*0.1,2),2)&lt;=0.49,LEFT(ROUND(R66+R66*0.1,2),2)+0.49,IF(ROUND(R66+R66*0.1,2)-LEFT(ROUND(R66+R66*0.1,2),2)&gt;0.49,LEFT(ROUND(R66+R66*0.1,2),2)+0.99)),IF(AND(ROUND(R66+R66*0.1,2)&gt;=100,ROUND(R66+R66*0.1,2)&lt;=999.99),REPLACE(ROUND(R66+R66*0.1,2),3,4,9),IF(AND(ROUND(R66+R66*0.1,2)&gt;=1000),REPLACE(ROUND(R66+R66*0.1,2),3,5,99)))))</f>
        <v>8,79</v>
      </c>
      <c r="U66" s="26" t="str">
        <f t="shared" si="6"/>
        <v>0,89</v>
      </c>
      <c r="V66" s="26" t="str">
        <f t="shared" si="7"/>
        <v>9,69</v>
      </c>
      <c r="W66" s="88"/>
      <c r="X66" s="89"/>
      <c r="Y66" s="13"/>
      <c r="Z66" s="90"/>
      <c r="AA66" s="90"/>
      <c r="AB66" s="91"/>
      <c r="AC66" s="91"/>
      <c r="AD66" s="91"/>
      <c r="AE66" s="91"/>
      <c r="AF66" s="92"/>
      <c r="AG66" s="92"/>
      <c r="AH66" s="92"/>
      <c r="AI66" s="17"/>
      <c r="AJ66" s="93">
        <v>64300101</v>
      </c>
      <c r="AK66" s="93">
        <v>64300001</v>
      </c>
    </row>
    <row r="67" spans="1:42" s="94" customFormat="1" ht="12.75" customHeight="1">
      <c r="A67" s="82"/>
      <c r="B67" s="83">
        <v>3387</v>
      </c>
      <c r="C67" s="82">
        <v>4001766003874</v>
      </c>
      <c r="D67" s="82">
        <v>4001766123879</v>
      </c>
      <c r="E67" s="84" t="s">
        <v>40</v>
      </c>
      <c r="F67" s="82">
        <v>12</v>
      </c>
      <c r="G67" s="82">
        <v>96</v>
      </c>
      <c r="H67" s="85"/>
      <c r="I67" s="85" t="s">
        <v>18</v>
      </c>
      <c r="J67" s="86">
        <v>0.19</v>
      </c>
      <c r="K67" s="86">
        <v>0.19</v>
      </c>
      <c r="L67" s="41">
        <v>1183</v>
      </c>
      <c r="M67" s="41"/>
      <c r="N67" s="87">
        <f>O67/F67</f>
        <v>0.505</v>
      </c>
      <c r="O67" s="87">
        <v>6.06</v>
      </c>
      <c r="P67" s="13">
        <f>(R67/(1+K67)-O67)/(R67/(1+K67))</f>
        <v>0.2781381381381382</v>
      </c>
      <c r="Q67" s="17">
        <f>R67/F67</f>
        <v>0.83250000000000002</v>
      </c>
      <c r="R67" s="17">
        <v>9.99</v>
      </c>
      <c r="S67" s="26" t="str">
        <f>IF(ROUND(Q67+Q67*0.1,2)&lt;10,IF(ROUND(Q67+Q67*0.1,2)=1,1.09,IF(ROUND(Q67+Q67*0.1,2)=2,2.09,IF(ROUND(Q67+Q67*0.1,2)=3,3.09,IF(ROUND(Q67+Q67*0.1,2)=4,4.09,IF(ROUND(Q67+Q67*0.1,2)=5,5.09,IF(ROUND(Q67+Q67*0.1,2)=6,6.09,IF(ROUND(Q67+Q67*0.1,2)=7,7.09,IF(ROUND(Q67+Q67*0.1,2)=8,8.09,IF(ROUND(Q67+Q67*0.1,2)=9,9.09,REPLACE(ROUND(Q67+Q67*0.1,2),4,1,9)))))))))),IF(AND(ROUND(Q67+Q67*0.1,2)&gt;=10,ROUND(Q67+Q67*0.1,2)&lt;=99.99),IF(ROUND(Q67+Q67*0.1,2)-LEFT(ROUND(Q67+Q67*0.1,2),2)&lt;=0.49,LEFT(ROUND(Q67+Q67*0.1,2),2)+0.49,IF(ROUND(Q67+Q67*0.1,2)-LEFT(ROUND(Q67+Q67*0.1,2),2)&gt;0.49,LEFT(ROUND(Q67+Q67*0.1,2),2)+0.99)),IF(AND(ROUND(Q67+Q67*0.1,2)&gt;=100,ROUND(Q67+Q67*0.1,2)&lt;=999.99),REPLACE(ROUND(Q67+Q67*0.1,2),3,4,9),IF(AND(ROUND(Q67+Q67*0.1,2)&gt;=1000),REPLACE(ROUND(Q67+Q67*0.1,2),3,5,99)))))</f>
        <v>0,99</v>
      </c>
      <c r="T67" s="26">
        <f>IF(ROUND(R67+R67*0.1,2)&lt;10,IF(ROUND(R67+R67*0.1,2)=1,1.09,IF(ROUND(R67+R67*0.1,2)=2,2.09,IF(ROUND(R67+R67*0.1,2)=3,3.09,IF(ROUND(R67+R67*0.1,2)=4,4.09,IF(ROUND(R67+R67*0.1,2)=5,5.09,IF(ROUND(R67+R67*0.1,2)=6,6.09,IF(ROUND(R67+R67*0.1,2)=7,7.09,IF(ROUND(R67+R67*0.1,2)=8,8.09,IF(ROUND(R67+R67*0.1,2)=9,9.09,REPLACE(ROUND(R67+R67*0.1,2),4,1,9)))))))))),IF(AND(ROUND(R67+R67*0.1,2)&gt;=10,ROUND(R67+R67*0.1,2)&lt;=99.99),IF(ROUND(R67+R67*0.1,2)-LEFT(ROUND(R67+R67*0.1,2),2)&lt;=0.49,LEFT(ROUND(R67+R67*0.1,2),2)+0.49,IF(ROUND(R67+R67*0.1,2)-LEFT(ROUND(R67+R67*0.1,2),2)&gt;0.49,LEFT(ROUND(R67+R67*0.1,2),2)+0.99)),IF(AND(ROUND(R67+R67*0.1,2)&gt;=100,ROUND(R67+R67*0.1,2)&lt;=999.99),REPLACE(ROUND(R67+R67*0.1,2),3,4,9),IF(AND(ROUND(R67+R67*0.1,2)&gt;=1000),REPLACE(ROUND(R67+R67*0.1,2),3,5,99)))))</f>
        <v>10.99</v>
      </c>
      <c r="U67" s="26" t="str">
        <f t="shared" si="6"/>
        <v>1,09</v>
      </c>
      <c r="V67" s="26">
        <f t="shared" si="7"/>
        <v>12.49</v>
      </c>
      <c r="W67" s="88"/>
      <c r="X67" s="89"/>
      <c r="Y67" s="13"/>
      <c r="Z67" s="90"/>
      <c r="AA67" s="90"/>
      <c r="AB67" s="91"/>
      <c r="AC67" s="91"/>
      <c r="AD67" s="91"/>
      <c r="AE67" s="91"/>
      <c r="AF67" s="92"/>
      <c r="AG67" s="92"/>
      <c r="AH67" s="92"/>
      <c r="AI67" s="17"/>
      <c r="AJ67" s="93">
        <v>64300101</v>
      </c>
      <c r="AK67" s="93">
        <v>64300001</v>
      </c>
    </row>
    <row r="68" spans="1:42" s="94" customFormat="1" ht="12.75" customHeight="1">
      <c r="A68" s="83"/>
      <c r="B68" s="83">
        <v>3398</v>
      </c>
      <c r="C68" s="82">
        <v>4001766003980</v>
      </c>
      <c r="D68" s="113">
        <v>4001766123985</v>
      </c>
      <c r="E68" s="129" t="s">
        <v>29</v>
      </c>
      <c r="F68" s="82">
        <v>12</v>
      </c>
      <c r="G68" s="82">
        <v>96</v>
      </c>
      <c r="H68" s="85"/>
      <c r="I68" s="85" t="s">
        <v>18</v>
      </c>
      <c r="J68" s="86">
        <v>0.19</v>
      </c>
      <c r="K68" s="86">
        <v>0.19</v>
      </c>
      <c r="L68" s="41">
        <v>1183</v>
      </c>
      <c r="M68" s="41"/>
      <c r="N68" s="87">
        <f>O68/F68</f>
        <v>0.45500000000000002</v>
      </c>
      <c r="O68" s="87">
        <v>5.46</v>
      </c>
      <c r="P68" s="13">
        <f>(R68/(1+K68)-O68)/(R68/(1+K68))</f>
        <v>0.2772636262513905</v>
      </c>
      <c r="Q68" s="17">
        <f>R68/F68</f>
        <v>0.74916666666666665</v>
      </c>
      <c r="R68" s="17">
        <v>8.99</v>
      </c>
      <c r="S68" s="26" t="str">
        <f>IF(ROUND(Q68+Q68*0.1,2)&lt;10,IF(ROUND(Q68+Q68*0.1,2)=1,1.09,IF(ROUND(Q68+Q68*0.1,2)=2,2.09,IF(ROUND(Q68+Q68*0.1,2)=3,3.09,IF(ROUND(Q68+Q68*0.1,2)=4,4.09,IF(ROUND(Q68+Q68*0.1,2)=5,5.09,IF(ROUND(Q68+Q68*0.1,2)=6,6.09,IF(ROUND(Q68+Q68*0.1,2)=7,7.09,IF(ROUND(Q68+Q68*0.1,2)=8,8.09,IF(ROUND(Q68+Q68*0.1,2)=9,9.09,REPLACE(ROUND(Q68+Q68*0.1,2),4,1,9)))))))))),IF(AND(ROUND(Q68+Q68*0.1,2)&gt;=10,ROUND(Q68+Q68*0.1,2)&lt;=99.99),IF(ROUND(Q68+Q68*0.1,2)-LEFT(ROUND(Q68+Q68*0.1,2),2)&lt;=0.49,LEFT(ROUND(Q68+Q68*0.1,2),2)+0.49,IF(ROUND(Q68+Q68*0.1,2)-LEFT(ROUND(Q68+Q68*0.1,2),2)&gt;0.49,LEFT(ROUND(Q68+Q68*0.1,2),2)+0.99)),IF(AND(ROUND(Q68+Q68*0.1,2)&gt;=100,ROUND(Q68+Q68*0.1,2)&lt;=999.99),REPLACE(ROUND(Q68+Q68*0.1,2),3,4,9),IF(AND(ROUND(Q68+Q68*0.1,2)&gt;=1000),REPLACE(ROUND(Q68+Q68*0.1,2),3,5,99)))))</f>
        <v>0,89</v>
      </c>
      <c r="T68" s="26" t="str">
        <f>IF(ROUND(R68+R68*0.1,2)&lt;10,IF(ROUND(R68+R68*0.1,2)=1,1.09,IF(ROUND(R68+R68*0.1,2)=2,2.09,IF(ROUND(R68+R68*0.1,2)=3,3.09,IF(ROUND(R68+R68*0.1,2)=4,4.09,IF(ROUND(R68+R68*0.1,2)=5,5.09,IF(ROUND(R68+R68*0.1,2)=6,6.09,IF(ROUND(R68+R68*0.1,2)=7,7.09,IF(ROUND(R68+R68*0.1,2)=8,8.09,IF(ROUND(R68+R68*0.1,2)=9,9.09,REPLACE(ROUND(R68+R68*0.1,2),4,1,9)))))))))),IF(AND(ROUND(R68+R68*0.1,2)&gt;=10,ROUND(R68+R68*0.1,2)&lt;=99.99),IF(ROUND(R68+R68*0.1,2)-LEFT(ROUND(R68+R68*0.1,2),2)&lt;=0.49,LEFT(ROUND(R68+R68*0.1,2),2)+0.49,IF(ROUND(R68+R68*0.1,2)-LEFT(ROUND(R68+R68*0.1,2),2)&gt;0.49,LEFT(ROUND(R68+R68*0.1,2),2)+0.99)),IF(AND(ROUND(R68+R68*0.1,2)&gt;=100,ROUND(R68+R68*0.1,2)&lt;=999.99),REPLACE(ROUND(R68+R68*0.1,2),3,4,9),IF(AND(ROUND(R68+R68*0.1,2)&gt;=1000),REPLACE(ROUND(R68+R68*0.1,2),3,5,99)))))</f>
        <v>9,89</v>
      </c>
      <c r="U68" s="26" t="str">
        <f t="shared" si="6"/>
        <v>0,99</v>
      </c>
      <c r="V68" s="26">
        <f t="shared" si="7"/>
        <v>10.99</v>
      </c>
      <c r="W68" s="88"/>
      <c r="X68" s="89"/>
      <c r="Y68" s="13"/>
      <c r="Z68" s="90"/>
      <c r="AA68" s="90"/>
      <c r="AB68" s="91"/>
      <c r="AC68" s="91"/>
      <c r="AD68" s="91"/>
      <c r="AE68" s="91"/>
      <c r="AF68" s="92"/>
      <c r="AG68" s="92"/>
      <c r="AH68" s="92"/>
      <c r="AI68" s="17"/>
      <c r="AJ68" s="93">
        <v>64300101</v>
      </c>
      <c r="AK68" s="93">
        <v>64300001</v>
      </c>
    </row>
    <row r="69" spans="1:42" s="94" customFormat="1" ht="12.75" customHeight="1">
      <c r="A69" s="82">
        <v>23267300</v>
      </c>
      <c r="B69" s="83">
        <v>3471</v>
      </c>
      <c r="C69" s="82">
        <v>4001766034717</v>
      </c>
      <c r="D69" s="113">
        <v>4001766434715</v>
      </c>
      <c r="E69" s="84" t="s">
        <v>111</v>
      </c>
      <c r="F69" s="83">
        <v>12</v>
      </c>
      <c r="G69" s="82">
        <v>96</v>
      </c>
      <c r="H69" s="85"/>
      <c r="I69" s="85" t="s">
        <v>18</v>
      </c>
      <c r="J69" s="86">
        <v>0.19</v>
      </c>
      <c r="K69" s="86">
        <v>0.19</v>
      </c>
      <c r="L69" s="41">
        <v>1183</v>
      </c>
      <c r="M69" s="41"/>
      <c r="N69" s="87">
        <f>O69/F69</f>
        <v>0.7400000000000001</v>
      </c>
      <c r="O69" s="87">
        <v>8.8800000000000008</v>
      </c>
      <c r="P69" s="13">
        <f>(R69/(1+K69)-O69)/(R69/(1+K69))</f>
        <v>0.21666419570051887</v>
      </c>
      <c r="Q69" s="17">
        <f>R69/F69</f>
        <v>1.1241666666666668</v>
      </c>
      <c r="R69" s="17">
        <v>13.49</v>
      </c>
      <c r="S69" s="26" t="str">
        <f>IF(ROUND(Q69+Q69*0.1,2)&lt;10,IF(ROUND(Q69+Q69*0.1,2)=1,1.09,IF(ROUND(Q69+Q69*0.1,2)=2,2.09,IF(ROUND(Q69+Q69*0.1,2)=3,3.09,IF(ROUND(Q69+Q69*0.1,2)=4,4.09,IF(ROUND(Q69+Q69*0.1,2)=5,5.09,IF(ROUND(Q69+Q69*0.1,2)=6,6.09,IF(ROUND(Q69+Q69*0.1,2)=7,7.09,IF(ROUND(Q69+Q69*0.1,2)=8,8.09,IF(ROUND(Q69+Q69*0.1,2)=9,9.09,REPLACE(ROUND(Q69+Q69*0.1,2),4,1,9)))))))))),IF(AND(ROUND(Q69+Q69*0.1,2)&gt;=10,ROUND(Q69+Q69*0.1,2)&lt;=99.99),IF(ROUND(Q69+Q69*0.1,2)-LEFT(ROUND(Q69+Q69*0.1,2),2)&lt;=0.49,LEFT(ROUND(Q69+Q69*0.1,2),2)+0.49,IF(ROUND(Q69+Q69*0.1,2)-LEFT(ROUND(Q69+Q69*0.1,2),2)&gt;0.49,LEFT(ROUND(Q69+Q69*0.1,2),2)+0.99)),IF(AND(ROUND(Q69+Q69*0.1,2)&gt;=100,ROUND(Q69+Q69*0.1,2)&lt;=999.99),REPLACE(ROUND(Q69+Q69*0.1,2),3,4,9),IF(AND(ROUND(Q69+Q69*0.1,2)&gt;=1000),REPLACE(ROUND(Q69+Q69*0.1,2),3,5,99)))))</f>
        <v>1,29</v>
      </c>
      <c r="T69" s="26">
        <f>IF(ROUND(R69+R69*0.1,2)&lt;10,IF(ROUND(R69+R69*0.1,2)=1,1.09,IF(ROUND(R69+R69*0.1,2)=2,2.09,IF(ROUND(R69+R69*0.1,2)=3,3.09,IF(ROUND(R69+R69*0.1,2)=4,4.09,IF(ROUND(R69+R69*0.1,2)=5,5.09,IF(ROUND(R69+R69*0.1,2)=6,6.09,IF(ROUND(R69+R69*0.1,2)=7,7.09,IF(ROUND(R69+R69*0.1,2)=8,8.09,IF(ROUND(R69+R69*0.1,2)=9,9.09,REPLACE(ROUND(R69+R69*0.1,2),4,1,9)))))))))),IF(AND(ROUND(R69+R69*0.1,2)&gt;=10,ROUND(R69+R69*0.1,2)&lt;=99.99),IF(ROUND(R69+R69*0.1,2)-LEFT(ROUND(R69+R69*0.1,2),2)&lt;=0.49,LEFT(ROUND(R69+R69*0.1,2),2)+0.49,IF(ROUND(R69+R69*0.1,2)-LEFT(ROUND(R69+R69*0.1,2),2)&gt;0.49,LEFT(ROUND(R69+R69*0.1,2),2)+0.99)),IF(AND(ROUND(R69+R69*0.1,2)&gt;=100,ROUND(R69+R69*0.1,2)&lt;=999.99),REPLACE(ROUND(R69+R69*0.1,2),3,4,9),IF(AND(ROUND(R69+R69*0.1,2)&gt;=1000),REPLACE(ROUND(R69+R69*0.1,2),3,5,99)))))</f>
        <v>14.99</v>
      </c>
      <c r="U69" s="26" t="str">
        <f t="shared" si="6"/>
        <v>1,49</v>
      </c>
      <c r="V69" s="26">
        <f t="shared" si="7"/>
        <v>16.489999999999998</v>
      </c>
      <c r="W69" s="88">
        <v>0.57399999999999995</v>
      </c>
      <c r="X69" s="89">
        <f>W69*12</f>
        <v>6.8879999999999999</v>
      </c>
      <c r="Y69" s="13">
        <f>(AA69/(1+K69)-X69)/(AA69/(1+K69))</f>
        <v>0.27398405668733394</v>
      </c>
      <c r="Z69" s="90">
        <f>AA69/F69</f>
        <v>0.9408333333333333</v>
      </c>
      <c r="AA69" s="90">
        <v>11.29</v>
      </c>
      <c r="AB69" s="91" t="str">
        <f>IF(ROUND(Z69+Z69*0.1,2)&lt;10,IF(ROUND(Z69+Z69*0.1,2)=1,1.09,IF(ROUND(Z69+Z69*0.1,2)=2,2.09,IF(ROUND(Z69+Z69*0.1,2)=3,3.09,IF(ROUND(Z69+Z69*0.1,2)=4,4.09,IF(ROUND(Z69+Z69*0.1,2)=5,5.09,IF(ROUND(Z69+Z69*0.1,2)=6,6.09,IF(ROUND(Z69+Z69*0.1,2)=7,7.09,IF(ROUND(Z69+Z69*0.1,2)=8,8.09,IF(ROUND(Z69+Z69*0.1,2)=9,9.09,REPLACE(ROUND(Z69+Z69*0.1,2),4,1,9)))))))))),IF(AND(ROUND(Z69+Z69*0.1,2)&gt;=10,ROUND(Z69+Z69*0.1,2)&lt;=99.99),IF(ROUND(Z69+Z69*0.1,2)-LEFT(ROUND(Z69+Z69*0.1,2),2)&lt;=0.49,LEFT(ROUND(Z69+Z69*0.1,2),2)+0.49,IF(ROUND(Z69+Z69*0.1,2)-LEFT(ROUND(Z69+Z69*0.1,2),2)&gt;0.49,LEFT(ROUND(Z69+Z69*0.1,2),2)+0.99)),IF(AND(ROUND(Z69+Z69*0.1,2)&gt;=100,ROUND(Z69+Z69*0.1,2)&lt;=999.99),REPLACE(ROUND(Z69+Z69*0.1,2),3,4,9),IF(AND(ROUND(Z69+Z69*0.1,2)&gt;=1000),REPLACE(ROUND(Z69+Z69*0.1,2),3,5,99)))))</f>
        <v>1,09</v>
      </c>
      <c r="AC69" s="91">
        <f>IF(ROUND(AA69+AA69*0.1,2)&lt;10,IF(ROUND(AA69+AA69*0.1,2)=1,1.09,IF(ROUND(AA69+AA69*0.1,2)=2,2.09,IF(ROUND(AA69+AA69*0.1,2)=3,3.09,IF(ROUND(AA69+AA69*0.1,2)=4,4.09,IF(ROUND(AA69+AA69*0.1,2)=5,5.09,IF(ROUND(AA69+AA69*0.1,2)=6,6.09,IF(ROUND(AA69+AA69*0.1,2)=7,7.09,IF(ROUND(AA69+AA69*0.1,2)=8,8.09,IF(ROUND(AA69+AA69*0.1,2)=9,9.09,REPLACE(ROUND(AA69+AA69*0.1,2),4,1,9)))))))))),IF(AND(ROUND(AA69+AA69*0.1,2)&gt;=10,ROUND(AA69+AA69*0.1,2)&lt;=99.99),IF(ROUND(AA69+AA69*0.1,2)-LEFT(ROUND(AA69+AA69*0.1,2),2)&lt;=0.49,LEFT(ROUND(AA69+AA69*0.1,2),2)+0.49,IF(ROUND(AA69+AA69*0.1,2)-LEFT(ROUND(AA69+AA69*0.1,2),2)&gt;0.49,LEFT(ROUND(AA69+AA69*0.1,2),2)+0.99)),IF(AND(ROUND(AA69+AA69*0.1,2)&gt;=100,ROUND(AA69+AA69*0.1,2)&lt;=999.99),REPLACE(ROUND(AA69+AA69*0.1,2),3,4,9),IF(AND(ROUND(AA69+AA69*0.1,2)&gt;=1000),REPLACE(ROUND(AA69+AA69*0.1,2),3,5,99)))))</f>
        <v>12.49</v>
      </c>
      <c r="AD69" s="91" t="str">
        <f t="shared" ref="AD69:AE71" si="8">IF(ROUND(AB69+AB69*0.1,2)&lt;10,IF(ROUND(AB69+AB69*0.1,2)=1,1.09,IF(ROUND(AB69+AB69*0.1,2)=2,2.09,IF(ROUND(AB69+AB69*0.1,2)=3,3.09,IF(ROUND(AB69+AB69*0.1,2)=4,4.09,IF(ROUND(AB69+AB69*0.1,2)=5,5.09,IF(ROUND(AB69+AB69*0.1,2)=6,6.09,IF(ROUND(AB69+AB69*0.1,2)=7,7.09,IF(ROUND(AB69+AB69*0.1,2)=8,8.09,IF(ROUND(AB69+AB69*0.1,2)=9,9.09,REPLACE(ROUND(AB69+AB69*0.1,2),4,1,9)))))))))),IF(AND(ROUND(AB69+AB69*0.1,2)&gt;=10,ROUND(AB69+AB69*0.1,2)&lt;=99.99),IF(ROUND(AB69+AB69*0.1,2)-LEFT(ROUND(AB69+AB69*0.1,2),2)&lt;=0.49,LEFT(ROUND(AB69+AB69*0.1,2),2)+0.49,IF(ROUND(AB69+AB69*0.1,2)-LEFT(ROUND(AB69+AB69*0.1,2),2)&gt;0.49,LEFT(ROUND(AB69+AB69*0.1,2),2)+0.99)),IF(AND(ROUND(AB69+AB69*0.1,2)&gt;=100,ROUND(AB69+AB69*0.1,2)&lt;=999.99),REPLACE(ROUND(AB69+AB69*0.1,2),3,4,9),IF(AND(ROUND(AB69+AB69*0.1,2)&gt;=1000),REPLACE(ROUND(AB69+AB69*0.1,2),3,5,99)))))</f>
        <v>1,29</v>
      </c>
      <c r="AE69" s="91">
        <f t="shared" si="8"/>
        <v>13.99</v>
      </c>
      <c r="AF69" s="92">
        <f>N69-W69</f>
        <v>0.16600000000000015</v>
      </c>
      <c r="AG69" s="92">
        <f>O69-X69</f>
        <v>1.9920000000000009</v>
      </c>
      <c r="AH69" s="92">
        <f>Q69-Z69</f>
        <v>0.18333333333333346</v>
      </c>
      <c r="AI69" s="17">
        <f>R69-AA69</f>
        <v>2.2000000000000011</v>
      </c>
      <c r="AJ69" s="93">
        <v>64300101</v>
      </c>
      <c r="AK69" s="93">
        <v>64300001</v>
      </c>
    </row>
    <row r="70" spans="1:42" s="94" customFormat="1" ht="12.75" customHeight="1">
      <c r="A70" s="82">
        <v>23267302</v>
      </c>
      <c r="B70" s="83">
        <v>3473</v>
      </c>
      <c r="C70" s="82">
        <v>4001766034731</v>
      </c>
      <c r="D70" s="113">
        <v>4001766434739</v>
      </c>
      <c r="E70" s="84" t="s">
        <v>112</v>
      </c>
      <c r="F70" s="83">
        <v>12</v>
      </c>
      <c r="G70" s="82">
        <v>96</v>
      </c>
      <c r="H70" s="121"/>
      <c r="I70" s="85" t="s">
        <v>18</v>
      </c>
      <c r="J70" s="86">
        <v>0.19</v>
      </c>
      <c r="K70" s="86">
        <v>0.19</v>
      </c>
      <c r="L70" s="41">
        <v>1183</v>
      </c>
      <c r="M70" s="41"/>
      <c r="N70" s="87">
        <f>O70/F70</f>
        <v>0.89</v>
      </c>
      <c r="O70" s="87">
        <v>10.68</v>
      </c>
      <c r="P70" s="13">
        <f>(R70/(1+K70)-O70)/(R70/(1+K70))</f>
        <v>0.25195997645673923</v>
      </c>
      <c r="Q70" s="17">
        <f>R70/F70</f>
        <v>1.4158333333333333</v>
      </c>
      <c r="R70" s="17">
        <v>16.989999999999998</v>
      </c>
      <c r="S70" s="26" t="str">
        <f>IF(ROUND(Q70+Q70*0.1,2)&lt;10,IF(ROUND(Q70+Q70*0.1,2)=1,1.09,IF(ROUND(Q70+Q70*0.1,2)=2,2.09,IF(ROUND(Q70+Q70*0.1,2)=3,3.09,IF(ROUND(Q70+Q70*0.1,2)=4,4.09,IF(ROUND(Q70+Q70*0.1,2)=5,5.09,IF(ROUND(Q70+Q70*0.1,2)=6,6.09,IF(ROUND(Q70+Q70*0.1,2)=7,7.09,IF(ROUND(Q70+Q70*0.1,2)=8,8.09,IF(ROUND(Q70+Q70*0.1,2)=9,9.09,REPLACE(ROUND(Q70+Q70*0.1,2),4,1,9)))))))))),IF(AND(ROUND(Q70+Q70*0.1,2)&gt;=10,ROUND(Q70+Q70*0.1,2)&lt;=99.99),IF(ROUND(Q70+Q70*0.1,2)-LEFT(ROUND(Q70+Q70*0.1,2),2)&lt;=0.49,LEFT(ROUND(Q70+Q70*0.1,2),2)+0.49,IF(ROUND(Q70+Q70*0.1,2)-LEFT(ROUND(Q70+Q70*0.1,2),2)&gt;0.49,LEFT(ROUND(Q70+Q70*0.1,2),2)+0.99)),IF(AND(ROUND(Q70+Q70*0.1,2)&gt;=100,ROUND(Q70+Q70*0.1,2)&lt;=999.99),REPLACE(ROUND(Q70+Q70*0.1,2),3,4,9),IF(AND(ROUND(Q70+Q70*0.1,2)&gt;=1000),REPLACE(ROUND(Q70+Q70*0.1,2),3,5,99)))))</f>
        <v>1,59</v>
      </c>
      <c r="T70" s="26">
        <f>IF(ROUND(R70+R70*0.1,2)&lt;10,IF(ROUND(R70+R70*0.1,2)=1,1.09,IF(ROUND(R70+R70*0.1,2)=2,2.09,IF(ROUND(R70+R70*0.1,2)=3,3.09,IF(ROUND(R70+R70*0.1,2)=4,4.09,IF(ROUND(R70+R70*0.1,2)=5,5.09,IF(ROUND(R70+R70*0.1,2)=6,6.09,IF(ROUND(R70+R70*0.1,2)=7,7.09,IF(ROUND(R70+R70*0.1,2)=8,8.09,IF(ROUND(R70+R70*0.1,2)=9,9.09,REPLACE(ROUND(R70+R70*0.1,2),4,1,9)))))))))),IF(AND(ROUND(R70+R70*0.1,2)&gt;=10,ROUND(R70+R70*0.1,2)&lt;=99.99),IF(ROUND(R70+R70*0.1,2)-LEFT(ROUND(R70+R70*0.1,2),2)&lt;=0.49,LEFT(ROUND(R70+R70*0.1,2),2)+0.49,IF(ROUND(R70+R70*0.1,2)-LEFT(ROUND(R70+R70*0.1,2),2)&gt;0.49,LEFT(ROUND(R70+R70*0.1,2),2)+0.99)),IF(AND(ROUND(R70+R70*0.1,2)&gt;=100,ROUND(R70+R70*0.1,2)&lt;=999.99),REPLACE(ROUND(R70+R70*0.1,2),3,4,9),IF(AND(ROUND(R70+R70*0.1,2)&gt;=1000),REPLACE(ROUND(R70+R70*0.1,2),3,5,99)))))</f>
        <v>18.989999999999998</v>
      </c>
      <c r="U70" s="26" t="str">
        <f t="shared" si="6"/>
        <v>1,79</v>
      </c>
      <c r="V70" s="26">
        <f t="shared" si="7"/>
        <v>20.99</v>
      </c>
      <c r="W70" s="88">
        <v>0.64400000000000002</v>
      </c>
      <c r="X70" s="89">
        <f>W70*12</f>
        <v>7.7279999999999998</v>
      </c>
      <c r="Y70" s="13">
        <f>(AA70/(1+K70)-X70)/(AA70/(1+K70))</f>
        <v>0.23300083402835711</v>
      </c>
      <c r="Z70" s="90">
        <f>AA70/F70</f>
        <v>0.99916666666666665</v>
      </c>
      <c r="AA70" s="90">
        <v>11.99</v>
      </c>
      <c r="AB70" s="91" t="str">
        <f>IF(ROUND(Z70+Z70*0.1,2)&lt;10,IF(ROUND(Z70+Z70*0.1,2)=1,1.09,IF(ROUND(Z70+Z70*0.1,2)=2,2.09,IF(ROUND(Z70+Z70*0.1,2)=3,3.09,IF(ROUND(Z70+Z70*0.1,2)=4,4.09,IF(ROUND(Z70+Z70*0.1,2)=5,5.09,IF(ROUND(Z70+Z70*0.1,2)=6,6.09,IF(ROUND(Z70+Z70*0.1,2)=7,7.09,IF(ROUND(Z70+Z70*0.1,2)=8,8.09,IF(ROUND(Z70+Z70*0.1,2)=9,9.09,REPLACE(ROUND(Z70+Z70*0.1,2),4,1,9)))))))))),IF(AND(ROUND(Z70+Z70*0.1,2)&gt;=10,ROUND(Z70+Z70*0.1,2)&lt;=99.99),IF(ROUND(Z70+Z70*0.1,2)-LEFT(ROUND(Z70+Z70*0.1,2),2)&lt;=0.49,LEFT(ROUND(Z70+Z70*0.1,2),2)+0.49,IF(ROUND(Z70+Z70*0.1,2)-LEFT(ROUND(Z70+Z70*0.1,2),2)&gt;0.49,LEFT(ROUND(Z70+Z70*0.1,2),2)+0.99)),IF(AND(ROUND(Z70+Z70*0.1,2)&gt;=100,ROUND(Z70+Z70*0.1,2)&lt;=999.99),REPLACE(ROUND(Z70+Z70*0.1,2),3,4,9),IF(AND(ROUND(Z70+Z70*0.1,2)&gt;=1000),REPLACE(ROUND(Z70+Z70*0.1,2),3,5,99)))))</f>
        <v>1,19</v>
      </c>
      <c r="AC70" s="91">
        <f>IF(ROUND(AA70+AA70*0.1,2)&lt;10,IF(ROUND(AA70+AA70*0.1,2)=1,1.09,IF(ROUND(AA70+AA70*0.1,2)=2,2.09,IF(ROUND(AA70+AA70*0.1,2)=3,3.09,IF(ROUND(AA70+AA70*0.1,2)=4,4.09,IF(ROUND(AA70+AA70*0.1,2)=5,5.09,IF(ROUND(AA70+AA70*0.1,2)=6,6.09,IF(ROUND(AA70+AA70*0.1,2)=7,7.09,IF(ROUND(AA70+AA70*0.1,2)=8,8.09,IF(ROUND(AA70+AA70*0.1,2)=9,9.09,REPLACE(ROUND(AA70+AA70*0.1,2),4,1,9)))))))))),IF(AND(ROUND(AA70+AA70*0.1,2)&gt;=10,ROUND(AA70+AA70*0.1,2)&lt;=99.99),IF(ROUND(AA70+AA70*0.1,2)-LEFT(ROUND(AA70+AA70*0.1,2),2)&lt;=0.49,LEFT(ROUND(AA70+AA70*0.1,2),2)+0.49,IF(ROUND(AA70+AA70*0.1,2)-LEFT(ROUND(AA70+AA70*0.1,2),2)&gt;0.49,LEFT(ROUND(AA70+AA70*0.1,2),2)+0.99)),IF(AND(ROUND(AA70+AA70*0.1,2)&gt;=100,ROUND(AA70+AA70*0.1,2)&lt;=999.99),REPLACE(ROUND(AA70+AA70*0.1,2),3,4,9),IF(AND(ROUND(AA70+AA70*0.1,2)&gt;=1000),REPLACE(ROUND(AA70+AA70*0.1,2),3,5,99)))))</f>
        <v>13.49</v>
      </c>
      <c r="AD70" s="91" t="str">
        <f t="shared" si="8"/>
        <v>1,39</v>
      </c>
      <c r="AE70" s="91">
        <f t="shared" si="8"/>
        <v>14.99</v>
      </c>
      <c r="AF70" s="92">
        <f>N70-W70</f>
        <v>0.246</v>
      </c>
      <c r="AG70" s="92">
        <f>O70-X70</f>
        <v>2.952</v>
      </c>
      <c r="AH70" s="92">
        <f>Q70-Z70</f>
        <v>0.41666666666666663</v>
      </c>
      <c r="AI70" s="17">
        <f>R70-AA70</f>
        <v>4.9999999999999982</v>
      </c>
      <c r="AJ70" s="93">
        <v>64300101</v>
      </c>
      <c r="AK70" s="93">
        <v>64300001</v>
      </c>
    </row>
    <row r="71" spans="1:42" s="94" customFormat="1" ht="12.75" customHeight="1">
      <c r="A71" s="82">
        <v>23267304</v>
      </c>
      <c r="B71" s="83">
        <v>3477</v>
      </c>
      <c r="C71" s="82">
        <v>4001766034779</v>
      </c>
      <c r="D71" s="113">
        <v>4001766434777</v>
      </c>
      <c r="E71" s="84" t="s">
        <v>113</v>
      </c>
      <c r="F71" s="83">
        <v>12</v>
      </c>
      <c r="G71" s="82">
        <v>96</v>
      </c>
      <c r="H71" s="131"/>
      <c r="I71" s="85" t="s">
        <v>18</v>
      </c>
      <c r="J71" s="86">
        <v>0.19</v>
      </c>
      <c r="K71" s="86">
        <v>0.19</v>
      </c>
      <c r="L71" s="41">
        <v>1183</v>
      </c>
      <c r="M71" s="41"/>
      <c r="N71" s="144">
        <v>0.9</v>
      </c>
      <c r="O71" s="144">
        <v>10.8</v>
      </c>
      <c r="P71" s="13">
        <f>(R71/(1+K71)-O71)/(R71/(1+K71))</f>
        <v>0.2651801029159519</v>
      </c>
      <c r="Q71" s="145">
        <f>R71/F71</f>
        <v>1.4574999999999998</v>
      </c>
      <c r="R71" s="145">
        <v>17.489999999999998</v>
      </c>
      <c r="S71" s="26" t="str">
        <f>IF(ROUND(Q71+Q71*0.1,2)&lt;10,IF(ROUND(Q71+Q71*0.1,2)=1,1.09,IF(ROUND(Q71+Q71*0.1,2)=2,2.09,IF(ROUND(Q71+Q71*0.1,2)=3,3.09,IF(ROUND(Q71+Q71*0.1,2)=4,4.09,IF(ROUND(Q71+Q71*0.1,2)=5,5.09,IF(ROUND(Q71+Q71*0.1,2)=6,6.09,IF(ROUND(Q71+Q71*0.1,2)=7,7.09,IF(ROUND(Q71+Q71*0.1,2)=8,8.09,IF(ROUND(Q71+Q71*0.1,2)=9,9.09,REPLACE(ROUND(Q71+Q71*0.1,2),4,1,9)))))))))),IF(AND(ROUND(Q71+Q71*0.1,2)&gt;=10,ROUND(Q71+Q71*0.1,2)&lt;=99.99),IF(ROUND(Q71+Q71*0.1,2)-LEFT(ROUND(Q71+Q71*0.1,2),2)&lt;=0.49,LEFT(ROUND(Q71+Q71*0.1,2),2)+0.49,IF(ROUND(Q71+Q71*0.1,2)-LEFT(ROUND(Q71+Q71*0.1,2),2)&gt;0.49,LEFT(ROUND(Q71+Q71*0.1,2),2)+0.99)),IF(AND(ROUND(Q71+Q71*0.1,2)&gt;=100,ROUND(Q71+Q71*0.1,2)&lt;=999.99),REPLACE(ROUND(Q71+Q71*0.1,2),3,4,9),IF(AND(ROUND(Q71+Q71*0.1,2)&gt;=1000),REPLACE(ROUND(Q71+Q71*0.1,2),3,5,99)))))</f>
        <v>1,69</v>
      </c>
      <c r="T71" s="26">
        <f>IF(ROUND(R71+R71*0.1,2)&lt;10,IF(ROUND(R71+R71*0.1,2)=1,1.09,IF(ROUND(R71+R71*0.1,2)=2,2.09,IF(ROUND(R71+R71*0.1,2)=3,3.09,IF(ROUND(R71+R71*0.1,2)=4,4.09,IF(ROUND(R71+R71*0.1,2)=5,5.09,IF(ROUND(R71+R71*0.1,2)=6,6.09,IF(ROUND(R71+R71*0.1,2)=7,7.09,IF(ROUND(R71+R71*0.1,2)=8,8.09,IF(ROUND(R71+R71*0.1,2)=9,9.09,REPLACE(ROUND(R71+R71*0.1,2),4,1,9)))))))))),IF(AND(ROUND(R71+R71*0.1,2)&gt;=10,ROUND(R71+R71*0.1,2)&lt;=99.99),IF(ROUND(R71+R71*0.1,2)-LEFT(ROUND(R71+R71*0.1,2),2)&lt;=0.49,LEFT(ROUND(R71+R71*0.1,2),2)+0.49,IF(ROUND(R71+R71*0.1,2)-LEFT(ROUND(R71+R71*0.1,2),2)&gt;0.49,LEFT(ROUND(R71+R71*0.1,2),2)+0.99)),IF(AND(ROUND(R71+R71*0.1,2)&gt;=100,ROUND(R71+R71*0.1,2)&lt;=999.99),REPLACE(ROUND(R71+R71*0.1,2),3,4,9),IF(AND(ROUND(R71+R71*0.1,2)&gt;=1000),REPLACE(ROUND(R71+R71*0.1,2),3,5,99)))))</f>
        <v>19.489999999999998</v>
      </c>
      <c r="U71" s="26" t="str">
        <f t="shared" si="6"/>
        <v>1,89</v>
      </c>
      <c r="V71" s="26">
        <f t="shared" si="7"/>
        <v>21.49</v>
      </c>
      <c r="W71" s="146">
        <v>0.749</v>
      </c>
      <c r="X71" s="147">
        <v>8.99</v>
      </c>
      <c r="Y71" s="13">
        <f>(AA71/(1+K71)-X71)/(AA71/(1+K71))</f>
        <v>0.23530378842030025</v>
      </c>
      <c r="Z71" s="148">
        <f>AA71/F71</f>
        <v>1.1658333333333333</v>
      </c>
      <c r="AA71" s="148">
        <v>13.99</v>
      </c>
      <c r="AB71" s="91" t="str">
        <f>IF(ROUND(Z71+Z71*0.1,2)&lt;10,IF(ROUND(Z71+Z71*0.1,2)=1,1.09,IF(ROUND(Z71+Z71*0.1,2)=2,2.09,IF(ROUND(Z71+Z71*0.1,2)=3,3.09,IF(ROUND(Z71+Z71*0.1,2)=4,4.09,IF(ROUND(Z71+Z71*0.1,2)=5,5.09,IF(ROUND(Z71+Z71*0.1,2)=6,6.09,IF(ROUND(Z71+Z71*0.1,2)=7,7.09,IF(ROUND(Z71+Z71*0.1,2)=8,8.09,IF(ROUND(Z71+Z71*0.1,2)=9,9.09,REPLACE(ROUND(Z71+Z71*0.1,2),4,1,9)))))))))),IF(AND(ROUND(Z71+Z71*0.1,2)&gt;=10,ROUND(Z71+Z71*0.1,2)&lt;=99.99),IF(ROUND(Z71+Z71*0.1,2)-LEFT(ROUND(Z71+Z71*0.1,2),2)&lt;=0.49,LEFT(ROUND(Z71+Z71*0.1,2),2)+0.49,IF(ROUND(Z71+Z71*0.1,2)-LEFT(ROUND(Z71+Z71*0.1,2),2)&gt;0.49,LEFT(ROUND(Z71+Z71*0.1,2),2)+0.99)),IF(AND(ROUND(Z71+Z71*0.1,2)&gt;=100,ROUND(Z71+Z71*0.1,2)&lt;=999.99),REPLACE(ROUND(Z71+Z71*0.1,2),3,4,9),IF(AND(ROUND(Z71+Z71*0.1,2)&gt;=1000),REPLACE(ROUND(Z71+Z71*0.1,2),3,5,99)))))</f>
        <v>1,29</v>
      </c>
      <c r="AC71" s="91">
        <f>IF(ROUND(AA71+AA71*0.1,2)&lt;10,IF(ROUND(AA71+AA71*0.1,2)=1,1.09,IF(ROUND(AA71+AA71*0.1,2)=2,2.09,IF(ROUND(AA71+AA71*0.1,2)=3,3.09,IF(ROUND(AA71+AA71*0.1,2)=4,4.09,IF(ROUND(AA71+AA71*0.1,2)=5,5.09,IF(ROUND(AA71+AA71*0.1,2)=6,6.09,IF(ROUND(AA71+AA71*0.1,2)=7,7.09,IF(ROUND(AA71+AA71*0.1,2)=8,8.09,IF(ROUND(AA71+AA71*0.1,2)=9,9.09,REPLACE(ROUND(AA71+AA71*0.1,2),4,1,9)))))))))),IF(AND(ROUND(AA71+AA71*0.1,2)&gt;=10,ROUND(AA71+AA71*0.1,2)&lt;=99.99),IF(ROUND(AA71+AA71*0.1,2)-LEFT(ROUND(AA71+AA71*0.1,2),2)&lt;=0.49,LEFT(ROUND(AA71+AA71*0.1,2),2)+0.49,IF(ROUND(AA71+AA71*0.1,2)-LEFT(ROUND(AA71+AA71*0.1,2),2)&gt;0.49,LEFT(ROUND(AA71+AA71*0.1,2),2)+0.99)),IF(AND(ROUND(AA71+AA71*0.1,2)&gt;=100,ROUND(AA71+AA71*0.1,2)&lt;=999.99),REPLACE(ROUND(AA71+AA71*0.1,2),3,4,9),IF(AND(ROUND(AA71+AA71*0.1,2)&gt;=1000),REPLACE(ROUND(AA71+AA71*0.1,2),3,5,99)))))</f>
        <v>15.49</v>
      </c>
      <c r="AD71" s="91" t="str">
        <f t="shared" si="8"/>
        <v>1,49</v>
      </c>
      <c r="AE71" s="91">
        <f t="shared" si="8"/>
        <v>17.489999999999998</v>
      </c>
      <c r="AF71" s="149">
        <f>N71-W71</f>
        <v>0.15100000000000002</v>
      </c>
      <c r="AG71" s="149">
        <f>O71-X71</f>
        <v>1.8100000000000005</v>
      </c>
      <c r="AH71" s="149">
        <f>Q71-Z71</f>
        <v>0.29166666666666652</v>
      </c>
      <c r="AI71" s="145">
        <f>R71-AA71</f>
        <v>3.4999999999999982</v>
      </c>
      <c r="AJ71" s="93">
        <v>64300101</v>
      </c>
      <c r="AK71" s="93">
        <v>64300001</v>
      </c>
    </row>
    <row r="72" spans="1:42" s="94" customFormat="1" ht="12.75" customHeight="1">
      <c r="A72" s="82">
        <v>23430102</v>
      </c>
      <c r="B72" s="82">
        <v>3503</v>
      </c>
      <c r="C72" s="82">
        <v>4001766035820</v>
      </c>
      <c r="D72" s="113">
        <v>4001766635822</v>
      </c>
      <c r="E72" s="132" t="s">
        <v>124</v>
      </c>
      <c r="F72" s="83">
        <v>8</v>
      </c>
      <c r="G72" s="83">
        <v>80</v>
      </c>
      <c r="H72" s="121"/>
      <c r="I72" s="85" t="s">
        <v>18</v>
      </c>
      <c r="J72" s="86">
        <v>0.19</v>
      </c>
      <c r="K72" s="86">
        <v>0.19</v>
      </c>
      <c r="L72" s="41">
        <v>1183</v>
      </c>
      <c r="M72" s="41"/>
      <c r="N72" s="87">
        <f>O72/F72</f>
        <v>1.2250000000000001</v>
      </c>
      <c r="O72" s="87">
        <v>9.8000000000000007</v>
      </c>
      <c r="P72" s="13">
        <f>(R72/(1+K72)-O72)/(R72/(1+K72))</f>
        <v>0.27066916823014381</v>
      </c>
      <c r="Q72" s="17">
        <f>R72/F72</f>
        <v>1.99875</v>
      </c>
      <c r="R72" s="17">
        <v>15.99</v>
      </c>
      <c r="S72" s="26" t="str">
        <f>IF(ROUND(Q72+Q72*0.1,2)&lt;10,IF(ROUND(Q72+Q72*0.1,2)=1,1.09,IF(ROUND(Q72+Q72*0.1,2)=2,2.09,IF(ROUND(Q72+Q72*0.1,2)=3,3.09,IF(ROUND(Q72+Q72*0.1,2)=4,4.09,IF(ROUND(Q72+Q72*0.1,2)=5,5.09,IF(ROUND(Q72+Q72*0.1,2)=6,6.09,IF(ROUND(Q72+Q72*0.1,2)=7,7.09,IF(ROUND(Q72+Q72*0.1,2)=8,8.09,IF(ROUND(Q72+Q72*0.1,2)=9,9.09,REPLACE(ROUND(Q72+Q72*0.1,2),4,1,9)))))))))),IF(AND(ROUND(Q72+Q72*0.1,2)&gt;=10,ROUND(Q72+Q72*0.1,2)&lt;=99.99),IF(ROUND(Q72+Q72*0.1,2)-LEFT(ROUND(Q72+Q72*0.1,2),2)&lt;=0.49,LEFT(ROUND(Q72+Q72*0.1,2),2)+0.49,IF(ROUND(Q72+Q72*0.1,2)-LEFT(ROUND(Q72+Q72*0.1,2),2)&gt;0.49,LEFT(ROUND(Q72+Q72*0.1,2),2)+0.99)),IF(AND(ROUND(Q72+Q72*0.1,2)&gt;=100,ROUND(Q72+Q72*0.1,2)&lt;=999.99),REPLACE(ROUND(Q72+Q72*0.1,2),3,4,9),IF(AND(ROUND(Q72+Q72*0.1,2)&gt;=1000),REPLACE(ROUND(Q72+Q72*0.1,2),3,5,99)))))</f>
        <v>2,29</v>
      </c>
      <c r="T72" s="26">
        <f>IF(ROUND(R72+R72*0.1,2)&lt;10,IF(ROUND(R72+R72*0.1,2)=1,1.09,IF(ROUND(R72+R72*0.1,2)=2,2.09,IF(ROUND(R72+R72*0.1,2)=3,3.09,IF(ROUND(R72+R72*0.1,2)=4,4.09,IF(ROUND(R72+R72*0.1,2)=5,5.09,IF(ROUND(R72+R72*0.1,2)=6,6.09,IF(ROUND(R72+R72*0.1,2)=7,7.09,IF(ROUND(R72+R72*0.1,2)=8,8.09,IF(ROUND(R72+R72*0.1,2)=9,9.09,REPLACE(ROUND(R72+R72*0.1,2),4,1,9)))))))))),IF(AND(ROUND(R72+R72*0.1,2)&gt;=10,ROUND(R72+R72*0.1,2)&lt;=99.99),IF(ROUND(R72+R72*0.1,2)-LEFT(ROUND(R72+R72*0.1,2),2)&lt;=0.49,LEFT(ROUND(R72+R72*0.1,2),2)+0.49,IF(ROUND(R72+R72*0.1,2)-LEFT(ROUND(R72+R72*0.1,2),2)&gt;0.49,LEFT(ROUND(R72+R72*0.1,2),2)+0.99)),IF(AND(ROUND(R72+R72*0.1,2)&gt;=100,ROUND(R72+R72*0.1,2)&lt;=999.99),REPLACE(ROUND(R72+R72*0.1,2),3,4,9),IF(AND(ROUND(R72+R72*0.1,2)&gt;=1000),REPLACE(ROUND(R72+R72*0.1,2),3,5,99)))))</f>
        <v>17.989999999999998</v>
      </c>
      <c r="U72" s="26" t="str">
        <f t="shared" si="6"/>
        <v>2,59</v>
      </c>
      <c r="V72" s="26">
        <f t="shared" si="7"/>
        <v>19.989999999999998</v>
      </c>
      <c r="W72" s="88">
        <v>0.83299999999999996</v>
      </c>
      <c r="X72" s="89">
        <f>W72*8</f>
        <v>6.6639999999999997</v>
      </c>
      <c r="Y72" s="13">
        <f>(AA72/(1+K72)-X72)/(AA72/(1+K72))</f>
        <v>0.29759433126660767</v>
      </c>
      <c r="Z72" s="90">
        <f>AA72/F72</f>
        <v>1.4112499999999999</v>
      </c>
      <c r="AA72" s="90">
        <v>11.29</v>
      </c>
      <c r="AB72" s="91" t="str">
        <f>IF(ROUND(Z72+Z72*0.1,2)&lt;10,IF(ROUND(Z72+Z72*0.1,2)=1,1.09,IF(ROUND(Z72+Z72*0.1,2)=2,2.09,IF(ROUND(Z72+Z72*0.1,2)=3,3.09,IF(ROUND(Z72+Z72*0.1,2)=4,4.09,IF(ROUND(Z72+Z72*0.1,2)=5,5.09,IF(ROUND(Z72+Z72*0.1,2)=6,6.09,IF(ROUND(Z72+Z72*0.1,2)=7,7.09,IF(ROUND(Z72+Z72*0.1,2)=8,8.09,IF(ROUND(Z72+Z72*0.1,2)=9,9.09,REPLACE(ROUND(Z72+Z72*0.1,2),4,1,9)))))))))),IF(AND(ROUND(Z72+Z72*0.1,2)&gt;=10,ROUND(Z72+Z72*0.1,2)&lt;=99.99),IF(ROUND(Z72+Z72*0.1,2)-LEFT(ROUND(Z72+Z72*0.1,2),2)&lt;=0.49,LEFT(ROUND(Z72+Z72*0.1,2),2)+0.49,IF(ROUND(Z72+Z72*0.1,2)-LEFT(ROUND(Z72+Z72*0.1,2),2)&gt;0.49,LEFT(ROUND(Z72+Z72*0.1,2),2)+0.99)),IF(AND(ROUND(Z72+Z72*0.1,2)&gt;=100,ROUND(Z72+Z72*0.1,2)&lt;=999.99),REPLACE(ROUND(Z72+Z72*0.1,2),3,4,9),IF(AND(ROUND(Z72+Z72*0.1,2)&gt;=1000),REPLACE(ROUND(Z72+Z72*0.1,2),3,5,99)))))</f>
        <v>1,59</v>
      </c>
      <c r="AC72" s="91">
        <f>IF(ROUND(AA72+AA72*0.1,2)&lt;10,IF(ROUND(AA72+AA72*0.1,2)=1,1.09,IF(ROUND(AA72+AA72*0.1,2)=2,2.09,IF(ROUND(AA72+AA72*0.1,2)=3,3.09,IF(ROUND(AA72+AA72*0.1,2)=4,4.09,IF(ROUND(AA72+AA72*0.1,2)=5,5.09,IF(ROUND(AA72+AA72*0.1,2)=6,6.09,IF(ROUND(AA72+AA72*0.1,2)=7,7.09,IF(ROUND(AA72+AA72*0.1,2)=8,8.09,IF(ROUND(AA72+AA72*0.1,2)=9,9.09,REPLACE(ROUND(AA72+AA72*0.1,2),4,1,9)))))))))),IF(AND(ROUND(AA72+AA72*0.1,2)&gt;=10,ROUND(AA72+AA72*0.1,2)&lt;=99.99),IF(ROUND(AA72+AA72*0.1,2)-LEFT(ROUND(AA72+AA72*0.1,2),2)&lt;=0.49,LEFT(ROUND(AA72+AA72*0.1,2),2)+0.49,IF(ROUND(AA72+AA72*0.1,2)-LEFT(ROUND(AA72+AA72*0.1,2),2)&gt;0.49,LEFT(ROUND(AA72+AA72*0.1,2),2)+0.99)),IF(AND(ROUND(AA72+AA72*0.1,2)&gt;=100,ROUND(AA72+AA72*0.1,2)&lt;=999.99),REPLACE(ROUND(AA72+AA72*0.1,2),3,4,9),IF(AND(ROUND(AA72+AA72*0.1,2)&gt;=1000),REPLACE(ROUND(AA72+AA72*0.1,2),3,5,99)))))</f>
        <v>12.49</v>
      </c>
      <c r="AD72" s="91" t="str">
        <f t="shared" ref="AD72:AE73" si="9">IF(ROUND(AB72+AB72*0.1,2)&lt;10,IF(ROUND(AB72+AB72*0.1,2)=1,1.09,IF(ROUND(AB72+AB72*0.1,2)=2,2.09,IF(ROUND(AB72+AB72*0.1,2)=3,3.09,IF(ROUND(AB72+AB72*0.1,2)=4,4.09,IF(ROUND(AB72+AB72*0.1,2)=5,5.09,IF(ROUND(AB72+AB72*0.1,2)=6,6.09,IF(ROUND(AB72+AB72*0.1,2)=7,7.09,IF(ROUND(AB72+AB72*0.1,2)=8,8.09,IF(ROUND(AB72+AB72*0.1,2)=9,9.09,REPLACE(ROUND(AB72+AB72*0.1,2),4,1,9)))))))))),IF(AND(ROUND(AB72+AB72*0.1,2)&gt;=10,ROUND(AB72+AB72*0.1,2)&lt;=99.99),IF(ROUND(AB72+AB72*0.1,2)-LEFT(ROUND(AB72+AB72*0.1,2),2)&lt;=0.49,LEFT(ROUND(AB72+AB72*0.1,2),2)+0.49,IF(ROUND(AB72+AB72*0.1,2)-LEFT(ROUND(AB72+AB72*0.1,2),2)&gt;0.49,LEFT(ROUND(AB72+AB72*0.1,2),2)+0.99)),IF(AND(ROUND(AB72+AB72*0.1,2)&gt;=100,ROUND(AB72+AB72*0.1,2)&lt;=999.99),REPLACE(ROUND(AB72+AB72*0.1,2),3,4,9),IF(AND(ROUND(AB72+AB72*0.1,2)&gt;=1000),REPLACE(ROUND(AB72+AB72*0.1,2),3,5,99)))))</f>
        <v>1,79</v>
      </c>
      <c r="AE72" s="91">
        <f t="shared" si="9"/>
        <v>13.99</v>
      </c>
      <c r="AF72" s="92">
        <f>N72-W72</f>
        <v>0.39200000000000013</v>
      </c>
      <c r="AG72" s="92">
        <f>O72-X72</f>
        <v>3.136000000000001</v>
      </c>
      <c r="AH72" s="92">
        <f>Q72-Z72</f>
        <v>0.58750000000000013</v>
      </c>
      <c r="AI72" s="17">
        <f>R72-AA72</f>
        <v>4.7000000000000011</v>
      </c>
      <c r="AJ72" s="93">
        <v>64300101</v>
      </c>
      <c r="AK72" s="93">
        <v>64300001</v>
      </c>
    </row>
    <row r="73" spans="1:42" s="94" customFormat="1" ht="12.75" customHeight="1">
      <c r="A73" s="82">
        <v>23430101</v>
      </c>
      <c r="B73" s="82">
        <v>3504</v>
      </c>
      <c r="C73" s="82">
        <v>4001766035813</v>
      </c>
      <c r="D73" s="113">
        <v>4001766635815</v>
      </c>
      <c r="E73" s="132" t="s">
        <v>125</v>
      </c>
      <c r="F73" s="83">
        <v>8</v>
      </c>
      <c r="G73" s="83">
        <v>80</v>
      </c>
      <c r="H73" s="121"/>
      <c r="I73" s="85" t="s">
        <v>18</v>
      </c>
      <c r="J73" s="86">
        <v>0.19</v>
      </c>
      <c r="K73" s="86">
        <v>0.19</v>
      </c>
      <c r="L73" s="41">
        <v>1183</v>
      </c>
      <c r="M73" s="41"/>
      <c r="N73" s="87">
        <f>O73/F73</f>
        <v>1.2250000000000001</v>
      </c>
      <c r="O73" s="87">
        <v>9.8000000000000007</v>
      </c>
      <c r="P73" s="13">
        <f>(R73/(1+K73)-O73)/(R73/(1+K73))</f>
        <v>0.27066916823014381</v>
      </c>
      <c r="Q73" s="17">
        <f>R73/F73</f>
        <v>1.99875</v>
      </c>
      <c r="R73" s="17">
        <v>15.99</v>
      </c>
      <c r="S73" s="26" t="str">
        <f>IF(ROUND(Q73+Q73*0.1,2)&lt;10,IF(ROUND(Q73+Q73*0.1,2)=1,1.09,IF(ROUND(Q73+Q73*0.1,2)=2,2.09,IF(ROUND(Q73+Q73*0.1,2)=3,3.09,IF(ROUND(Q73+Q73*0.1,2)=4,4.09,IF(ROUND(Q73+Q73*0.1,2)=5,5.09,IF(ROUND(Q73+Q73*0.1,2)=6,6.09,IF(ROUND(Q73+Q73*0.1,2)=7,7.09,IF(ROUND(Q73+Q73*0.1,2)=8,8.09,IF(ROUND(Q73+Q73*0.1,2)=9,9.09,REPLACE(ROUND(Q73+Q73*0.1,2),4,1,9)))))))))),IF(AND(ROUND(Q73+Q73*0.1,2)&gt;=10,ROUND(Q73+Q73*0.1,2)&lt;=99.99),IF(ROUND(Q73+Q73*0.1,2)-LEFT(ROUND(Q73+Q73*0.1,2),2)&lt;=0.49,LEFT(ROUND(Q73+Q73*0.1,2),2)+0.49,IF(ROUND(Q73+Q73*0.1,2)-LEFT(ROUND(Q73+Q73*0.1,2),2)&gt;0.49,LEFT(ROUND(Q73+Q73*0.1,2),2)+0.99)),IF(AND(ROUND(Q73+Q73*0.1,2)&gt;=100,ROUND(Q73+Q73*0.1,2)&lt;=999.99),REPLACE(ROUND(Q73+Q73*0.1,2),3,4,9),IF(AND(ROUND(Q73+Q73*0.1,2)&gt;=1000),REPLACE(ROUND(Q73+Q73*0.1,2),3,5,99)))))</f>
        <v>2,29</v>
      </c>
      <c r="T73" s="26">
        <f>IF(ROUND(R73+R73*0.1,2)&lt;10,IF(ROUND(R73+R73*0.1,2)=1,1.09,IF(ROUND(R73+R73*0.1,2)=2,2.09,IF(ROUND(R73+R73*0.1,2)=3,3.09,IF(ROUND(R73+R73*0.1,2)=4,4.09,IF(ROUND(R73+R73*0.1,2)=5,5.09,IF(ROUND(R73+R73*0.1,2)=6,6.09,IF(ROUND(R73+R73*0.1,2)=7,7.09,IF(ROUND(R73+R73*0.1,2)=8,8.09,IF(ROUND(R73+R73*0.1,2)=9,9.09,REPLACE(ROUND(R73+R73*0.1,2),4,1,9)))))))))),IF(AND(ROUND(R73+R73*0.1,2)&gt;=10,ROUND(R73+R73*0.1,2)&lt;=99.99),IF(ROUND(R73+R73*0.1,2)-LEFT(ROUND(R73+R73*0.1,2),2)&lt;=0.49,LEFT(ROUND(R73+R73*0.1,2),2)+0.49,IF(ROUND(R73+R73*0.1,2)-LEFT(ROUND(R73+R73*0.1,2),2)&gt;0.49,LEFT(ROUND(R73+R73*0.1,2),2)+0.99)),IF(AND(ROUND(R73+R73*0.1,2)&gt;=100,ROUND(R73+R73*0.1,2)&lt;=999.99),REPLACE(ROUND(R73+R73*0.1,2),3,4,9),IF(AND(ROUND(R73+R73*0.1,2)&gt;=1000),REPLACE(ROUND(R73+R73*0.1,2),3,5,99)))))</f>
        <v>17.989999999999998</v>
      </c>
      <c r="U73" s="26" t="str">
        <f t="shared" si="6"/>
        <v>2,59</v>
      </c>
      <c r="V73" s="26">
        <f t="shared" si="7"/>
        <v>19.989999999999998</v>
      </c>
      <c r="W73" s="88">
        <v>0.83299999999999996</v>
      </c>
      <c r="X73" s="89">
        <f>W73*8</f>
        <v>6.6639999999999997</v>
      </c>
      <c r="Y73" s="13">
        <f>(AA73/(1+K73)-X73)/(AA73/(1+K73))</f>
        <v>0.29759433126660767</v>
      </c>
      <c r="Z73" s="90">
        <f>AA73/F73</f>
        <v>1.4112499999999999</v>
      </c>
      <c r="AA73" s="90">
        <v>11.29</v>
      </c>
      <c r="AB73" s="91" t="str">
        <f>IF(ROUND(Z73+Z73*0.1,2)&lt;10,IF(ROUND(Z73+Z73*0.1,2)=1,1.09,IF(ROUND(Z73+Z73*0.1,2)=2,2.09,IF(ROUND(Z73+Z73*0.1,2)=3,3.09,IF(ROUND(Z73+Z73*0.1,2)=4,4.09,IF(ROUND(Z73+Z73*0.1,2)=5,5.09,IF(ROUND(Z73+Z73*0.1,2)=6,6.09,IF(ROUND(Z73+Z73*0.1,2)=7,7.09,IF(ROUND(Z73+Z73*0.1,2)=8,8.09,IF(ROUND(Z73+Z73*0.1,2)=9,9.09,REPLACE(ROUND(Z73+Z73*0.1,2),4,1,9)))))))))),IF(AND(ROUND(Z73+Z73*0.1,2)&gt;=10,ROUND(Z73+Z73*0.1,2)&lt;=99.99),IF(ROUND(Z73+Z73*0.1,2)-LEFT(ROUND(Z73+Z73*0.1,2),2)&lt;=0.49,LEFT(ROUND(Z73+Z73*0.1,2),2)+0.49,IF(ROUND(Z73+Z73*0.1,2)-LEFT(ROUND(Z73+Z73*0.1,2),2)&gt;0.49,LEFT(ROUND(Z73+Z73*0.1,2),2)+0.99)),IF(AND(ROUND(Z73+Z73*0.1,2)&gt;=100,ROUND(Z73+Z73*0.1,2)&lt;=999.99),REPLACE(ROUND(Z73+Z73*0.1,2),3,4,9),IF(AND(ROUND(Z73+Z73*0.1,2)&gt;=1000),REPLACE(ROUND(Z73+Z73*0.1,2),3,5,99)))))</f>
        <v>1,59</v>
      </c>
      <c r="AC73" s="91">
        <f>IF(ROUND(AA73+AA73*0.1,2)&lt;10,IF(ROUND(AA73+AA73*0.1,2)=1,1.09,IF(ROUND(AA73+AA73*0.1,2)=2,2.09,IF(ROUND(AA73+AA73*0.1,2)=3,3.09,IF(ROUND(AA73+AA73*0.1,2)=4,4.09,IF(ROUND(AA73+AA73*0.1,2)=5,5.09,IF(ROUND(AA73+AA73*0.1,2)=6,6.09,IF(ROUND(AA73+AA73*0.1,2)=7,7.09,IF(ROUND(AA73+AA73*0.1,2)=8,8.09,IF(ROUND(AA73+AA73*0.1,2)=9,9.09,REPLACE(ROUND(AA73+AA73*0.1,2),4,1,9)))))))))),IF(AND(ROUND(AA73+AA73*0.1,2)&gt;=10,ROUND(AA73+AA73*0.1,2)&lt;=99.99),IF(ROUND(AA73+AA73*0.1,2)-LEFT(ROUND(AA73+AA73*0.1,2),2)&lt;=0.49,LEFT(ROUND(AA73+AA73*0.1,2),2)+0.49,IF(ROUND(AA73+AA73*0.1,2)-LEFT(ROUND(AA73+AA73*0.1,2),2)&gt;0.49,LEFT(ROUND(AA73+AA73*0.1,2),2)+0.99)),IF(AND(ROUND(AA73+AA73*0.1,2)&gt;=100,ROUND(AA73+AA73*0.1,2)&lt;=999.99),REPLACE(ROUND(AA73+AA73*0.1,2),3,4,9),IF(AND(ROUND(AA73+AA73*0.1,2)&gt;=1000),REPLACE(ROUND(AA73+AA73*0.1,2),3,5,99)))))</f>
        <v>12.49</v>
      </c>
      <c r="AD73" s="91" t="str">
        <f t="shared" si="9"/>
        <v>1,79</v>
      </c>
      <c r="AE73" s="91">
        <f t="shared" si="9"/>
        <v>13.99</v>
      </c>
      <c r="AF73" s="92">
        <f>N73-W73</f>
        <v>0.39200000000000013</v>
      </c>
      <c r="AG73" s="92">
        <f>O73-X73</f>
        <v>3.136000000000001</v>
      </c>
      <c r="AH73" s="92">
        <f>Q73-Z73</f>
        <v>0.58750000000000013</v>
      </c>
      <c r="AI73" s="17">
        <f>R73-AA73</f>
        <v>4.7000000000000011</v>
      </c>
      <c r="AJ73" s="93">
        <v>64300101</v>
      </c>
      <c r="AK73" s="93">
        <v>64300001</v>
      </c>
    </row>
    <row r="74" spans="1:42" s="94" customFormat="1" ht="12.75" customHeight="1">
      <c r="A74" s="82">
        <v>23430105</v>
      </c>
      <c r="B74" s="82">
        <v>3505</v>
      </c>
      <c r="C74" s="82">
        <v>4001766035868</v>
      </c>
      <c r="D74" s="113">
        <v>4001766635860</v>
      </c>
      <c r="E74" s="132" t="s">
        <v>168</v>
      </c>
      <c r="F74" s="83">
        <v>8</v>
      </c>
      <c r="G74" s="83">
        <v>100</v>
      </c>
      <c r="H74" s="121"/>
      <c r="I74" s="85" t="s">
        <v>18</v>
      </c>
      <c r="J74" s="86">
        <v>0.19</v>
      </c>
      <c r="K74" s="86">
        <v>0.19</v>
      </c>
      <c r="L74" s="41">
        <v>1183</v>
      </c>
      <c r="M74" s="41"/>
      <c r="N74" s="144">
        <v>1.92</v>
      </c>
      <c r="O74" s="144">
        <v>15.36</v>
      </c>
      <c r="P74" s="13">
        <f>(R74/(1+K74)-O74)/(R74/(1+K74))</f>
        <v>0.23808253438932889</v>
      </c>
      <c r="Q74" s="145">
        <f>R74/F74</f>
        <v>2.9987499999999998</v>
      </c>
      <c r="R74" s="145">
        <v>23.99</v>
      </c>
      <c r="S74" s="26" t="str">
        <f>IF(ROUND(Q74+Q74*0.1,2)&lt;10,IF(ROUND(Q74+Q74*0.1,2)=1,1.09,IF(ROUND(Q74+Q74*0.1,2)=2,2.09,IF(ROUND(Q74+Q74*0.1,2)=3,3.09,IF(ROUND(Q74+Q74*0.1,2)=4,4.09,IF(ROUND(Q74+Q74*0.1,2)=5,5.09,IF(ROUND(Q74+Q74*0.1,2)=6,6.09,IF(ROUND(Q74+Q74*0.1,2)=7,7.09,IF(ROUND(Q74+Q74*0.1,2)=8,8.09,IF(ROUND(Q74+Q74*0.1,2)=9,9.09,REPLACE(ROUND(Q74+Q74*0.1,2),4,1,9)))))))))),IF(AND(ROUND(Q74+Q74*0.1,2)&gt;=10,ROUND(Q74+Q74*0.1,2)&lt;=99.99),IF(ROUND(Q74+Q74*0.1,2)-LEFT(ROUND(Q74+Q74*0.1,2),2)&lt;=0.49,LEFT(ROUND(Q74+Q74*0.1,2),2)+0.49,IF(ROUND(Q74+Q74*0.1,2)-LEFT(ROUND(Q74+Q74*0.1,2),2)&gt;0.49,LEFT(ROUND(Q74+Q74*0.1,2),2)+0.99)),IF(AND(ROUND(Q74+Q74*0.1,2)&gt;=100,ROUND(Q74+Q74*0.1,2)&lt;=999.99),REPLACE(ROUND(Q74+Q74*0.1,2),3,4,9),IF(AND(ROUND(Q74+Q74*0.1,2)&gt;=1000),REPLACE(ROUND(Q74+Q74*0.1,2),3,5,99)))))</f>
        <v>3,39</v>
      </c>
      <c r="T74" s="26">
        <f>IF(ROUND(R74+R74*0.1,2)&lt;10,IF(ROUND(R74+R74*0.1,2)=1,1.09,IF(ROUND(R74+R74*0.1,2)=2,2.09,IF(ROUND(R74+R74*0.1,2)=3,3.09,IF(ROUND(R74+R74*0.1,2)=4,4.09,IF(ROUND(R74+R74*0.1,2)=5,5.09,IF(ROUND(R74+R74*0.1,2)=6,6.09,IF(ROUND(R74+R74*0.1,2)=7,7.09,IF(ROUND(R74+R74*0.1,2)=8,8.09,IF(ROUND(R74+R74*0.1,2)=9,9.09,REPLACE(ROUND(R74+R74*0.1,2),4,1,9)))))))))),IF(AND(ROUND(R74+R74*0.1,2)&gt;=10,ROUND(R74+R74*0.1,2)&lt;=99.99),IF(ROUND(R74+R74*0.1,2)-LEFT(ROUND(R74+R74*0.1,2),2)&lt;=0.49,LEFT(ROUND(R74+R74*0.1,2),2)+0.49,IF(ROUND(R74+R74*0.1,2)-LEFT(ROUND(R74+R74*0.1,2),2)&gt;0.49,LEFT(ROUND(R74+R74*0.1,2),2)+0.99)),IF(AND(ROUND(R74+R74*0.1,2)&gt;=100,ROUND(R74+R74*0.1,2)&lt;=999.99),REPLACE(ROUND(R74+R74*0.1,2),3,4,9),IF(AND(ROUND(R74+R74*0.1,2)&gt;=1000),REPLACE(ROUND(R74+R74*0.1,2),3,5,99)))))</f>
        <v>26.49</v>
      </c>
      <c r="U74" s="26" t="str">
        <f t="shared" si="6"/>
        <v>3,79</v>
      </c>
      <c r="V74" s="26">
        <f t="shared" si="7"/>
        <v>29.49</v>
      </c>
      <c r="W74" s="88"/>
      <c r="X74" s="89"/>
      <c r="Y74" s="13"/>
      <c r="Z74" s="90"/>
      <c r="AA74" s="90"/>
      <c r="AB74" s="91"/>
      <c r="AC74" s="91"/>
      <c r="AD74" s="91"/>
      <c r="AE74" s="91"/>
      <c r="AF74" s="92"/>
      <c r="AG74" s="92"/>
      <c r="AH74" s="92"/>
      <c r="AI74" s="17"/>
      <c r="AJ74" s="93">
        <v>64300101</v>
      </c>
      <c r="AK74" s="93">
        <v>64300001</v>
      </c>
    </row>
    <row r="75" spans="1:42" s="94" customFormat="1" ht="12.75" customHeight="1">
      <c r="A75" s="82">
        <v>23430103</v>
      </c>
      <c r="B75" s="82">
        <v>3525</v>
      </c>
      <c r="C75" s="82">
        <v>4001766035257</v>
      </c>
      <c r="D75" s="113">
        <v>4001766535252</v>
      </c>
      <c r="E75" s="132" t="s">
        <v>126</v>
      </c>
      <c r="F75" s="83">
        <v>8</v>
      </c>
      <c r="G75" s="83">
        <v>80</v>
      </c>
      <c r="H75" s="85"/>
      <c r="I75" s="85" t="s">
        <v>18</v>
      </c>
      <c r="J75" s="86">
        <v>0.19</v>
      </c>
      <c r="K75" s="86">
        <v>0.19</v>
      </c>
      <c r="L75" s="41">
        <v>1183</v>
      </c>
      <c r="M75" s="41"/>
      <c r="N75" s="87">
        <f>O75/F75</f>
        <v>1.72</v>
      </c>
      <c r="O75" s="87">
        <v>13.76</v>
      </c>
      <c r="P75" s="13">
        <f>(R75/(1+K75)-O75)/(R75/(1+K75))</f>
        <v>0.25537062301045926</v>
      </c>
      <c r="Q75" s="17">
        <f>R75/F75</f>
        <v>2.7487499999999998</v>
      </c>
      <c r="R75" s="17">
        <v>21.99</v>
      </c>
      <c r="S75" s="26" t="str">
        <f>IF(ROUND(Q75+Q75*0.1,2)&lt;10,IF(ROUND(Q75+Q75*0.1,2)=1,1.09,IF(ROUND(Q75+Q75*0.1,2)=2,2.09,IF(ROUND(Q75+Q75*0.1,2)=3,3.09,IF(ROUND(Q75+Q75*0.1,2)=4,4.09,IF(ROUND(Q75+Q75*0.1,2)=5,5.09,IF(ROUND(Q75+Q75*0.1,2)=6,6.09,IF(ROUND(Q75+Q75*0.1,2)=7,7.09,IF(ROUND(Q75+Q75*0.1,2)=8,8.09,IF(ROUND(Q75+Q75*0.1,2)=9,9.09,REPLACE(ROUND(Q75+Q75*0.1,2),4,1,9)))))))))),IF(AND(ROUND(Q75+Q75*0.1,2)&gt;=10,ROUND(Q75+Q75*0.1,2)&lt;=99.99),IF(ROUND(Q75+Q75*0.1,2)-LEFT(ROUND(Q75+Q75*0.1,2),2)&lt;=0.49,LEFT(ROUND(Q75+Q75*0.1,2),2)+0.49,IF(ROUND(Q75+Q75*0.1,2)-LEFT(ROUND(Q75+Q75*0.1,2),2)&gt;0.49,LEFT(ROUND(Q75+Q75*0.1,2),2)+0.99)),IF(AND(ROUND(Q75+Q75*0.1,2)&gt;=100,ROUND(Q75+Q75*0.1,2)&lt;=999.99),REPLACE(ROUND(Q75+Q75*0.1,2),3,4,9),IF(AND(ROUND(Q75+Q75*0.1,2)&gt;=1000),REPLACE(ROUND(Q75+Q75*0.1,2),3,5,99)))))</f>
        <v>3,09</v>
      </c>
      <c r="T75" s="26">
        <f>IF(ROUND(R75+R75*0.1,2)&lt;10,IF(ROUND(R75+R75*0.1,2)=1,1.09,IF(ROUND(R75+R75*0.1,2)=2,2.09,IF(ROUND(R75+R75*0.1,2)=3,3.09,IF(ROUND(R75+R75*0.1,2)=4,4.09,IF(ROUND(R75+R75*0.1,2)=5,5.09,IF(ROUND(R75+R75*0.1,2)=6,6.09,IF(ROUND(R75+R75*0.1,2)=7,7.09,IF(ROUND(R75+R75*0.1,2)=8,8.09,IF(ROUND(R75+R75*0.1,2)=9,9.09,REPLACE(ROUND(R75+R75*0.1,2),4,1,9)))))))))),IF(AND(ROUND(R75+R75*0.1,2)&gt;=10,ROUND(R75+R75*0.1,2)&lt;=99.99),IF(ROUND(R75+R75*0.1,2)-LEFT(ROUND(R75+R75*0.1,2),2)&lt;=0.49,LEFT(ROUND(R75+R75*0.1,2),2)+0.49,IF(ROUND(R75+R75*0.1,2)-LEFT(ROUND(R75+R75*0.1,2),2)&gt;0.49,LEFT(ROUND(R75+R75*0.1,2),2)+0.99)),IF(AND(ROUND(R75+R75*0.1,2)&gt;=100,ROUND(R75+R75*0.1,2)&lt;=999.99),REPLACE(ROUND(R75+R75*0.1,2),3,4,9),IF(AND(ROUND(R75+R75*0.1,2)&gt;=1000),REPLACE(ROUND(R75+R75*0.1,2),3,5,99)))))</f>
        <v>24.49</v>
      </c>
      <c r="U75" s="26" t="str">
        <f t="shared" si="6"/>
        <v>3,49</v>
      </c>
      <c r="V75" s="26">
        <f t="shared" si="7"/>
        <v>26.99</v>
      </c>
      <c r="W75" s="88"/>
      <c r="X75" s="89"/>
      <c r="Y75" s="13"/>
      <c r="Z75" s="90"/>
      <c r="AA75" s="90"/>
      <c r="AB75" s="91"/>
      <c r="AC75" s="91"/>
      <c r="AD75" s="91"/>
      <c r="AE75" s="91"/>
      <c r="AF75" s="92"/>
      <c r="AG75" s="92"/>
      <c r="AH75" s="92"/>
      <c r="AI75" s="17"/>
      <c r="AJ75" s="93">
        <v>64300101</v>
      </c>
      <c r="AK75" s="93">
        <v>64300001</v>
      </c>
    </row>
    <row r="76" spans="1:42" s="94" customFormat="1" ht="12.75" customHeight="1">
      <c r="A76" s="82">
        <v>23430104</v>
      </c>
      <c r="B76" s="82">
        <v>3528</v>
      </c>
      <c r="C76" s="82">
        <v>4001766035288</v>
      </c>
      <c r="D76" s="113">
        <v>4001766535283</v>
      </c>
      <c r="E76" s="132" t="s">
        <v>127</v>
      </c>
      <c r="F76" s="83">
        <v>8</v>
      </c>
      <c r="G76" s="83">
        <v>80</v>
      </c>
      <c r="H76" s="85"/>
      <c r="I76" s="85" t="s">
        <v>18</v>
      </c>
      <c r="J76" s="86">
        <v>0.19</v>
      </c>
      <c r="K76" s="86">
        <v>0.19</v>
      </c>
      <c r="L76" s="41">
        <v>1183</v>
      </c>
      <c r="M76" s="41"/>
      <c r="N76" s="87">
        <f>O76/F76</f>
        <v>1.62</v>
      </c>
      <c r="O76" s="87">
        <v>12.96</v>
      </c>
      <c r="P76" s="13">
        <f>(R76/(1+K76)-O76)/(R76/(1+K76))</f>
        <v>0.22849424712356176</v>
      </c>
      <c r="Q76" s="17">
        <f>R76/F76</f>
        <v>2.4987499999999998</v>
      </c>
      <c r="R76" s="17">
        <v>19.989999999999998</v>
      </c>
      <c r="S76" s="26" t="str">
        <f>IF(ROUND(Q76+Q76*0.1,2)&lt;10,IF(ROUND(Q76+Q76*0.1,2)=1,1.09,IF(ROUND(Q76+Q76*0.1,2)=2,2.09,IF(ROUND(Q76+Q76*0.1,2)=3,3.09,IF(ROUND(Q76+Q76*0.1,2)=4,4.09,IF(ROUND(Q76+Q76*0.1,2)=5,5.09,IF(ROUND(Q76+Q76*0.1,2)=6,6.09,IF(ROUND(Q76+Q76*0.1,2)=7,7.09,IF(ROUND(Q76+Q76*0.1,2)=8,8.09,IF(ROUND(Q76+Q76*0.1,2)=9,9.09,REPLACE(ROUND(Q76+Q76*0.1,2),4,1,9)))))))))),IF(AND(ROUND(Q76+Q76*0.1,2)&gt;=10,ROUND(Q76+Q76*0.1,2)&lt;=99.99),IF(ROUND(Q76+Q76*0.1,2)-LEFT(ROUND(Q76+Q76*0.1,2),2)&lt;=0.49,LEFT(ROUND(Q76+Q76*0.1,2),2)+0.49,IF(ROUND(Q76+Q76*0.1,2)-LEFT(ROUND(Q76+Q76*0.1,2),2)&gt;0.49,LEFT(ROUND(Q76+Q76*0.1,2),2)+0.99)),IF(AND(ROUND(Q76+Q76*0.1,2)&gt;=100,ROUND(Q76+Q76*0.1,2)&lt;=999.99),REPLACE(ROUND(Q76+Q76*0.1,2),3,4,9),IF(AND(ROUND(Q76+Q76*0.1,2)&gt;=1000),REPLACE(ROUND(Q76+Q76*0.1,2),3,5,99)))))</f>
        <v>2,79</v>
      </c>
      <c r="T76" s="26">
        <f>IF(ROUND(R76+R76*0.1,2)&lt;10,IF(ROUND(R76+R76*0.1,2)=1,1.09,IF(ROUND(R76+R76*0.1,2)=2,2.09,IF(ROUND(R76+R76*0.1,2)=3,3.09,IF(ROUND(R76+R76*0.1,2)=4,4.09,IF(ROUND(R76+R76*0.1,2)=5,5.09,IF(ROUND(R76+R76*0.1,2)=6,6.09,IF(ROUND(R76+R76*0.1,2)=7,7.09,IF(ROUND(R76+R76*0.1,2)=8,8.09,IF(ROUND(R76+R76*0.1,2)=9,9.09,REPLACE(ROUND(R76+R76*0.1,2),4,1,9)))))))))),IF(AND(ROUND(R76+R76*0.1,2)&gt;=10,ROUND(R76+R76*0.1,2)&lt;=99.99),IF(ROUND(R76+R76*0.1,2)-LEFT(ROUND(R76+R76*0.1,2),2)&lt;=0.49,LEFT(ROUND(R76+R76*0.1,2),2)+0.49,IF(ROUND(R76+R76*0.1,2)-LEFT(ROUND(R76+R76*0.1,2),2)&gt;0.49,LEFT(ROUND(R76+R76*0.1,2),2)+0.99)),IF(AND(ROUND(R76+R76*0.1,2)&gt;=100,ROUND(R76+R76*0.1,2)&lt;=999.99),REPLACE(ROUND(R76+R76*0.1,2),3,4,9),IF(AND(ROUND(R76+R76*0.1,2)&gt;=1000),REPLACE(ROUND(R76+R76*0.1,2),3,5,99)))))</f>
        <v>21.99</v>
      </c>
      <c r="U76" s="26" t="str">
        <f t="shared" si="6"/>
        <v>3,09</v>
      </c>
      <c r="V76" s="26">
        <f t="shared" si="7"/>
        <v>24.49</v>
      </c>
      <c r="W76" s="88"/>
      <c r="X76" s="89"/>
      <c r="Y76" s="13"/>
      <c r="Z76" s="90"/>
      <c r="AA76" s="90"/>
      <c r="AB76" s="91"/>
      <c r="AC76" s="91"/>
      <c r="AD76" s="91"/>
      <c r="AE76" s="91"/>
      <c r="AF76" s="92"/>
      <c r="AG76" s="92"/>
      <c r="AH76" s="92"/>
      <c r="AI76" s="17"/>
      <c r="AJ76" s="93">
        <v>64300101</v>
      </c>
      <c r="AK76" s="93">
        <v>64300001</v>
      </c>
    </row>
    <row r="77" spans="1:42" s="94" customFormat="1" ht="12.75" customHeight="1">
      <c r="A77" s="82">
        <v>23430107</v>
      </c>
      <c r="B77" s="83">
        <v>3593</v>
      </c>
      <c r="C77" s="82">
        <v>4001766035936</v>
      </c>
      <c r="D77" s="113">
        <v>4001766535931</v>
      </c>
      <c r="E77" s="94" t="s">
        <v>128</v>
      </c>
      <c r="F77" s="82">
        <v>8</v>
      </c>
      <c r="G77" s="83">
        <v>80</v>
      </c>
      <c r="H77" s="85"/>
      <c r="I77" s="85" t="s">
        <v>18</v>
      </c>
      <c r="J77" s="86">
        <v>0.19</v>
      </c>
      <c r="K77" s="86">
        <v>0.19</v>
      </c>
      <c r="L77" s="41">
        <v>1183</v>
      </c>
      <c r="M77" s="41"/>
      <c r="N77" s="87">
        <f>O77/F77</f>
        <v>1.38</v>
      </c>
      <c r="O77" s="87">
        <v>11.04</v>
      </c>
      <c r="P77" s="13">
        <f>(R77/(1+K77)-O77)/(R77/(1+K77))</f>
        <v>0.269727626459144</v>
      </c>
      <c r="Q77" s="17">
        <f>R77/F77</f>
        <v>2.2487499999999998</v>
      </c>
      <c r="R77" s="17">
        <v>17.989999999999998</v>
      </c>
      <c r="S77" s="26" t="str">
        <f>IF(ROUND(Q77+Q77*0.1,2)&lt;10,IF(ROUND(Q77+Q77*0.1,2)=1,1.09,IF(ROUND(Q77+Q77*0.1,2)=2,2.09,IF(ROUND(Q77+Q77*0.1,2)=3,3.09,IF(ROUND(Q77+Q77*0.1,2)=4,4.09,IF(ROUND(Q77+Q77*0.1,2)=5,5.09,IF(ROUND(Q77+Q77*0.1,2)=6,6.09,IF(ROUND(Q77+Q77*0.1,2)=7,7.09,IF(ROUND(Q77+Q77*0.1,2)=8,8.09,IF(ROUND(Q77+Q77*0.1,2)=9,9.09,REPLACE(ROUND(Q77+Q77*0.1,2),4,1,9)))))))))),IF(AND(ROUND(Q77+Q77*0.1,2)&gt;=10,ROUND(Q77+Q77*0.1,2)&lt;=99.99),IF(ROUND(Q77+Q77*0.1,2)-LEFT(ROUND(Q77+Q77*0.1,2),2)&lt;=0.49,LEFT(ROUND(Q77+Q77*0.1,2),2)+0.49,IF(ROUND(Q77+Q77*0.1,2)-LEFT(ROUND(Q77+Q77*0.1,2),2)&gt;0.49,LEFT(ROUND(Q77+Q77*0.1,2),2)+0.99)),IF(AND(ROUND(Q77+Q77*0.1,2)&gt;=100,ROUND(Q77+Q77*0.1,2)&lt;=999.99),REPLACE(ROUND(Q77+Q77*0.1,2),3,4,9),IF(AND(ROUND(Q77+Q77*0.1,2)&gt;=1000),REPLACE(ROUND(Q77+Q77*0.1,2),3,5,99)))))</f>
        <v>2,49</v>
      </c>
      <c r="T77" s="26">
        <f>IF(ROUND(R77+R77*0.1,2)&lt;10,IF(ROUND(R77+R77*0.1,2)=1,1.09,IF(ROUND(R77+R77*0.1,2)=2,2.09,IF(ROUND(R77+R77*0.1,2)=3,3.09,IF(ROUND(R77+R77*0.1,2)=4,4.09,IF(ROUND(R77+R77*0.1,2)=5,5.09,IF(ROUND(R77+R77*0.1,2)=6,6.09,IF(ROUND(R77+R77*0.1,2)=7,7.09,IF(ROUND(R77+R77*0.1,2)=8,8.09,IF(ROUND(R77+R77*0.1,2)=9,9.09,REPLACE(ROUND(R77+R77*0.1,2),4,1,9)))))))))),IF(AND(ROUND(R77+R77*0.1,2)&gt;=10,ROUND(R77+R77*0.1,2)&lt;=99.99),IF(ROUND(R77+R77*0.1,2)-LEFT(ROUND(R77+R77*0.1,2),2)&lt;=0.49,LEFT(ROUND(R77+R77*0.1,2),2)+0.49,IF(ROUND(R77+R77*0.1,2)-LEFT(ROUND(R77+R77*0.1,2),2)&gt;0.49,LEFT(ROUND(R77+R77*0.1,2),2)+0.99)),IF(AND(ROUND(R77+R77*0.1,2)&gt;=100,ROUND(R77+R77*0.1,2)&lt;=999.99),REPLACE(ROUND(R77+R77*0.1,2),3,4,9),IF(AND(ROUND(R77+R77*0.1,2)&gt;=1000),REPLACE(ROUND(R77+R77*0.1,2),3,5,99)))))</f>
        <v>19.989999999999998</v>
      </c>
      <c r="U77" s="26" t="str">
        <f t="shared" si="6"/>
        <v>2,79</v>
      </c>
      <c r="V77" s="26">
        <f t="shared" si="7"/>
        <v>21.99</v>
      </c>
      <c r="W77" s="88">
        <v>1.083</v>
      </c>
      <c r="X77" s="89">
        <f>W77*8</f>
        <v>8.6639999999999997</v>
      </c>
      <c r="Y77" s="13">
        <f>(AA77/(1+K77)-X77)/(AA77/(1+K77))</f>
        <v>0.2884637681159421</v>
      </c>
      <c r="Z77" s="90">
        <f>AA77/F77</f>
        <v>1.81125</v>
      </c>
      <c r="AA77" s="90">
        <v>14.49</v>
      </c>
      <c r="AB77" s="91" t="str">
        <f>IF(ROUND(Z77+Z77*0.1,2)&lt;10,IF(ROUND(Z77+Z77*0.1,2)=1,1.09,IF(ROUND(Z77+Z77*0.1,2)=2,2.09,IF(ROUND(Z77+Z77*0.1,2)=3,3.09,IF(ROUND(Z77+Z77*0.1,2)=4,4.09,IF(ROUND(Z77+Z77*0.1,2)=5,5.09,IF(ROUND(Z77+Z77*0.1,2)=6,6.09,IF(ROUND(Z77+Z77*0.1,2)=7,7.09,IF(ROUND(Z77+Z77*0.1,2)=8,8.09,IF(ROUND(Z77+Z77*0.1,2)=9,9.09,REPLACE(ROUND(Z77+Z77*0.1,2),4,1,9)))))))))),IF(AND(ROUND(Z77+Z77*0.1,2)&gt;=10,ROUND(Z77+Z77*0.1,2)&lt;=99.99),IF(ROUND(Z77+Z77*0.1,2)-LEFT(ROUND(Z77+Z77*0.1,2),2)&lt;=0.49,LEFT(ROUND(Z77+Z77*0.1,2),2)+0.49,IF(ROUND(Z77+Z77*0.1,2)-LEFT(ROUND(Z77+Z77*0.1,2),2)&gt;0.49,LEFT(ROUND(Z77+Z77*0.1,2),2)+0.99)),IF(AND(ROUND(Z77+Z77*0.1,2)&gt;=100,ROUND(Z77+Z77*0.1,2)&lt;=999.99),REPLACE(ROUND(Z77+Z77*0.1,2),3,4,9),IF(AND(ROUND(Z77+Z77*0.1,2)&gt;=1000),REPLACE(ROUND(Z77+Z77*0.1,2),3,5,99)))))</f>
        <v>1,99</v>
      </c>
      <c r="AC77" s="91">
        <f>IF(ROUND(AA77+AA77*0.1,2)&lt;10,IF(ROUND(AA77+AA77*0.1,2)=1,1.09,IF(ROUND(AA77+AA77*0.1,2)=2,2.09,IF(ROUND(AA77+AA77*0.1,2)=3,3.09,IF(ROUND(AA77+AA77*0.1,2)=4,4.09,IF(ROUND(AA77+AA77*0.1,2)=5,5.09,IF(ROUND(AA77+AA77*0.1,2)=6,6.09,IF(ROUND(AA77+AA77*0.1,2)=7,7.09,IF(ROUND(AA77+AA77*0.1,2)=8,8.09,IF(ROUND(AA77+AA77*0.1,2)=9,9.09,REPLACE(ROUND(AA77+AA77*0.1,2),4,1,9)))))))))),IF(AND(ROUND(AA77+AA77*0.1,2)&gt;=10,ROUND(AA77+AA77*0.1,2)&lt;=99.99),IF(ROUND(AA77+AA77*0.1,2)-LEFT(ROUND(AA77+AA77*0.1,2),2)&lt;=0.49,LEFT(ROUND(AA77+AA77*0.1,2),2)+0.49,IF(ROUND(AA77+AA77*0.1,2)-LEFT(ROUND(AA77+AA77*0.1,2),2)&gt;0.49,LEFT(ROUND(AA77+AA77*0.1,2),2)+0.99)),IF(AND(ROUND(AA77+AA77*0.1,2)&gt;=100,ROUND(AA77+AA77*0.1,2)&lt;=999.99),REPLACE(ROUND(AA77+AA77*0.1,2),3,4,9),IF(AND(ROUND(AA77+AA77*0.1,2)&gt;=1000),REPLACE(ROUND(AA77+AA77*0.1,2),3,5,99)))))</f>
        <v>15.99</v>
      </c>
      <c r="AD77" s="91" t="str">
        <f t="shared" ref="AD77:AE78" si="10">IF(ROUND(AB77+AB77*0.1,2)&lt;10,IF(ROUND(AB77+AB77*0.1,2)=1,1.09,IF(ROUND(AB77+AB77*0.1,2)=2,2.09,IF(ROUND(AB77+AB77*0.1,2)=3,3.09,IF(ROUND(AB77+AB77*0.1,2)=4,4.09,IF(ROUND(AB77+AB77*0.1,2)=5,5.09,IF(ROUND(AB77+AB77*0.1,2)=6,6.09,IF(ROUND(AB77+AB77*0.1,2)=7,7.09,IF(ROUND(AB77+AB77*0.1,2)=8,8.09,IF(ROUND(AB77+AB77*0.1,2)=9,9.09,REPLACE(ROUND(AB77+AB77*0.1,2),4,1,9)))))))))),IF(AND(ROUND(AB77+AB77*0.1,2)&gt;=10,ROUND(AB77+AB77*0.1,2)&lt;=99.99),IF(ROUND(AB77+AB77*0.1,2)-LEFT(ROUND(AB77+AB77*0.1,2),2)&lt;=0.49,LEFT(ROUND(AB77+AB77*0.1,2),2)+0.49,IF(ROUND(AB77+AB77*0.1,2)-LEFT(ROUND(AB77+AB77*0.1,2),2)&gt;0.49,LEFT(ROUND(AB77+AB77*0.1,2),2)+0.99)),IF(AND(ROUND(AB77+AB77*0.1,2)&gt;=100,ROUND(AB77+AB77*0.1,2)&lt;=999.99),REPLACE(ROUND(AB77+AB77*0.1,2),3,4,9),IF(AND(ROUND(AB77+AB77*0.1,2)&gt;=1000),REPLACE(ROUND(AB77+AB77*0.1,2),3,5,99)))))</f>
        <v>2,19</v>
      </c>
      <c r="AE77" s="91">
        <f t="shared" si="10"/>
        <v>17.989999999999998</v>
      </c>
      <c r="AF77" s="92">
        <f>N77-W77</f>
        <v>0.29699999999999993</v>
      </c>
      <c r="AG77" s="92">
        <f>O77-X77</f>
        <v>2.3759999999999994</v>
      </c>
      <c r="AH77" s="92">
        <f>Q77-Z77</f>
        <v>0.43749999999999978</v>
      </c>
      <c r="AI77" s="17">
        <f>R77-AA77</f>
        <v>3.4999999999999982</v>
      </c>
      <c r="AJ77" s="93">
        <v>64300101</v>
      </c>
      <c r="AK77" s="93">
        <v>64300001</v>
      </c>
    </row>
    <row r="78" spans="1:42" s="94" customFormat="1" ht="12.75" customHeight="1">
      <c r="A78" s="82">
        <v>23430108</v>
      </c>
      <c r="B78" s="83">
        <v>3595</v>
      </c>
      <c r="C78" s="82">
        <v>4001766035950</v>
      </c>
      <c r="D78" s="113">
        <v>4001766535955</v>
      </c>
      <c r="E78" s="94" t="s">
        <v>129</v>
      </c>
      <c r="F78" s="82">
        <v>8</v>
      </c>
      <c r="G78" s="83">
        <v>80</v>
      </c>
      <c r="H78" s="85"/>
      <c r="I78" s="85" t="s">
        <v>18</v>
      </c>
      <c r="J78" s="86">
        <v>0.19</v>
      </c>
      <c r="K78" s="86">
        <v>0.19</v>
      </c>
      <c r="L78" s="41">
        <v>1183</v>
      </c>
      <c r="M78" s="41"/>
      <c r="N78" s="87">
        <f>O78/F78</f>
        <v>1.38</v>
      </c>
      <c r="O78" s="87">
        <v>11.04</v>
      </c>
      <c r="P78" s="13">
        <f>(R78/(1+K78)-O78)/(R78/(1+K78))</f>
        <v>0.269727626459144</v>
      </c>
      <c r="Q78" s="17">
        <f>R78/F78</f>
        <v>2.2487499999999998</v>
      </c>
      <c r="R78" s="17">
        <v>17.989999999999998</v>
      </c>
      <c r="S78" s="26" t="str">
        <f>IF(ROUND(Q78+Q78*0.1,2)&lt;10,IF(ROUND(Q78+Q78*0.1,2)=1,1.09,IF(ROUND(Q78+Q78*0.1,2)=2,2.09,IF(ROUND(Q78+Q78*0.1,2)=3,3.09,IF(ROUND(Q78+Q78*0.1,2)=4,4.09,IF(ROUND(Q78+Q78*0.1,2)=5,5.09,IF(ROUND(Q78+Q78*0.1,2)=6,6.09,IF(ROUND(Q78+Q78*0.1,2)=7,7.09,IF(ROUND(Q78+Q78*0.1,2)=8,8.09,IF(ROUND(Q78+Q78*0.1,2)=9,9.09,REPLACE(ROUND(Q78+Q78*0.1,2),4,1,9)))))))))),IF(AND(ROUND(Q78+Q78*0.1,2)&gt;=10,ROUND(Q78+Q78*0.1,2)&lt;=99.99),IF(ROUND(Q78+Q78*0.1,2)-LEFT(ROUND(Q78+Q78*0.1,2),2)&lt;=0.49,LEFT(ROUND(Q78+Q78*0.1,2),2)+0.49,IF(ROUND(Q78+Q78*0.1,2)-LEFT(ROUND(Q78+Q78*0.1,2),2)&gt;0.49,LEFT(ROUND(Q78+Q78*0.1,2),2)+0.99)),IF(AND(ROUND(Q78+Q78*0.1,2)&gt;=100,ROUND(Q78+Q78*0.1,2)&lt;=999.99),REPLACE(ROUND(Q78+Q78*0.1,2),3,4,9),IF(AND(ROUND(Q78+Q78*0.1,2)&gt;=1000),REPLACE(ROUND(Q78+Q78*0.1,2),3,5,99)))))</f>
        <v>2,49</v>
      </c>
      <c r="T78" s="26">
        <f>IF(ROUND(R78+R78*0.1,2)&lt;10,IF(ROUND(R78+R78*0.1,2)=1,1.09,IF(ROUND(R78+R78*0.1,2)=2,2.09,IF(ROUND(R78+R78*0.1,2)=3,3.09,IF(ROUND(R78+R78*0.1,2)=4,4.09,IF(ROUND(R78+R78*0.1,2)=5,5.09,IF(ROUND(R78+R78*0.1,2)=6,6.09,IF(ROUND(R78+R78*0.1,2)=7,7.09,IF(ROUND(R78+R78*0.1,2)=8,8.09,IF(ROUND(R78+R78*0.1,2)=9,9.09,REPLACE(ROUND(R78+R78*0.1,2),4,1,9)))))))))),IF(AND(ROUND(R78+R78*0.1,2)&gt;=10,ROUND(R78+R78*0.1,2)&lt;=99.99),IF(ROUND(R78+R78*0.1,2)-LEFT(ROUND(R78+R78*0.1,2),2)&lt;=0.49,LEFT(ROUND(R78+R78*0.1,2),2)+0.49,IF(ROUND(R78+R78*0.1,2)-LEFT(ROUND(R78+R78*0.1,2),2)&gt;0.49,LEFT(ROUND(R78+R78*0.1,2),2)+0.99)),IF(AND(ROUND(R78+R78*0.1,2)&gt;=100,ROUND(R78+R78*0.1,2)&lt;=999.99),REPLACE(ROUND(R78+R78*0.1,2),3,4,9),IF(AND(ROUND(R78+R78*0.1,2)&gt;=1000),REPLACE(ROUND(R78+R78*0.1,2),3,5,99)))))</f>
        <v>19.989999999999998</v>
      </c>
      <c r="U78" s="26" t="str">
        <f t="shared" si="6"/>
        <v>2,79</v>
      </c>
      <c r="V78" s="26">
        <f t="shared" si="7"/>
        <v>21.99</v>
      </c>
      <c r="W78" s="88">
        <v>1.083</v>
      </c>
      <c r="X78" s="89">
        <f>W78*8</f>
        <v>8.6639999999999997</v>
      </c>
      <c r="Y78" s="13">
        <f>(AA78/(1+K78)-X78)/(AA78/(1+K78))</f>
        <v>0.2884637681159421</v>
      </c>
      <c r="Z78" s="90">
        <f>AA78/F78</f>
        <v>1.81125</v>
      </c>
      <c r="AA78" s="90">
        <v>14.49</v>
      </c>
      <c r="AB78" s="91" t="str">
        <f>IF(ROUND(Z78+Z78*0.1,2)&lt;10,IF(ROUND(Z78+Z78*0.1,2)=1,1.09,IF(ROUND(Z78+Z78*0.1,2)=2,2.09,IF(ROUND(Z78+Z78*0.1,2)=3,3.09,IF(ROUND(Z78+Z78*0.1,2)=4,4.09,IF(ROUND(Z78+Z78*0.1,2)=5,5.09,IF(ROUND(Z78+Z78*0.1,2)=6,6.09,IF(ROUND(Z78+Z78*0.1,2)=7,7.09,IF(ROUND(Z78+Z78*0.1,2)=8,8.09,IF(ROUND(Z78+Z78*0.1,2)=9,9.09,REPLACE(ROUND(Z78+Z78*0.1,2),4,1,9)))))))))),IF(AND(ROUND(Z78+Z78*0.1,2)&gt;=10,ROUND(Z78+Z78*0.1,2)&lt;=99.99),IF(ROUND(Z78+Z78*0.1,2)-LEFT(ROUND(Z78+Z78*0.1,2),2)&lt;=0.49,LEFT(ROUND(Z78+Z78*0.1,2),2)+0.49,IF(ROUND(Z78+Z78*0.1,2)-LEFT(ROUND(Z78+Z78*0.1,2),2)&gt;0.49,LEFT(ROUND(Z78+Z78*0.1,2),2)+0.99)),IF(AND(ROUND(Z78+Z78*0.1,2)&gt;=100,ROUND(Z78+Z78*0.1,2)&lt;=999.99),REPLACE(ROUND(Z78+Z78*0.1,2),3,4,9),IF(AND(ROUND(Z78+Z78*0.1,2)&gt;=1000),REPLACE(ROUND(Z78+Z78*0.1,2),3,5,99)))))</f>
        <v>1,99</v>
      </c>
      <c r="AC78" s="91">
        <f>IF(ROUND(AA78+AA78*0.1,2)&lt;10,IF(ROUND(AA78+AA78*0.1,2)=1,1.09,IF(ROUND(AA78+AA78*0.1,2)=2,2.09,IF(ROUND(AA78+AA78*0.1,2)=3,3.09,IF(ROUND(AA78+AA78*0.1,2)=4,4.09,IF(ROUND(AA78+AA78*0.1,2)=5,5.09,IF(ROUND(AA78+AA78*0.1,2)=6,6.09,IF(ROUND(AA78+AA78*0.1,2)=7,7.09,IF(ROUND(AA78+AA78*0.1,2)=8,8.09,IF(ROUND(AA78+AA78*0.1,2)=9,9.09,REPLACE(ROUND(AA78+AA78*0.1,2),4,1,9)))))))))),IF(AND(ROUND(AA78+AA78*0.1,2)&gt;=10,ROUND(AA78+AA78*0.1,2)&lt;=99.99),IF(ROUND(AA78+AA78*0.1,2)-LEFT(ROUND(AA78+AA78*0.1,2),2)&lt;=0.49,LEFT(ROUND(AA78+AA78*0.1,2),2)+0.49,IF(ROUND(AA78+AA78*0.1,2)-LEFT(ROUND(AA78+AA78*0.1,2),2)&gt;0.49,LEFT(ROUND(AA78+AA78*0.1,2),2)+0.99)),IF(AND(ROUND(AA78+AA78*0.1,2)&gt;=100,ROUND(AA78+AA78*0.1,2)&lt;=999.99),REPLACE(ROUND(AA78+AA78*0.1,2),3,4,9),IF(AND(ROUND(AA78+AA78*0.1,2)&gt;=1000),REPLACE(ROUND(AA78+AA78*0.1,2),3,5,99)))))</f>
        <v>15.99</v>
      </c>
      <c r="AD78" s="91" t="str">
        <f t="shared" si="10"/>
        <v>2,19</v>
      </c>
      <c r="AE78" s="91">
        <f t="shared" si="10"/>
        <v>17.989999999999998</v>
      </c>
      <c r="AF78" s="92">
        <f>N78-W78</f>
        <v>0.29699999999999993</v>
      </c>
      <c r="AG78" s="92">
        <f>O78-X78</f>
        <v>2.3759999999999994</v>
      </c>
      <c r="AH78" s="92">
        <f>Q78-Z78</f>
        <v>0.43749999999999978</v>
      </c>
      <c r="AI78" s="17">
        <f>R78-AA78</f>
        <v>3.4999999999999982</v>
      </c>
      <c r="AJ78" s="93">
        <v>64300101</v>
      </c>
      <c r="AK78" s="93">
        <v>64300001</v>
      </c>
    </row>
    <row r="79" spans="1:42" s="94" customFormat="1" ht="12.75" customHeight="1">
      <c r="A79" s="82">
        <v>23430550</v>
      </c>
      <c r="B79" s="82">
        <v>3596</v>
      </c>
      <c r="C79" s="82">
        <v>4001766035967</v>
      </c>
      <c r="D79" s="113">
        <v>4001766535962</v>
      </c>
      <c r="E79" s="132" t="s">
        <v>130</v>
      </c>
      <c r="F79" s="83">
        <v>8</v>
      </c>
      <c r="G79" s="83">
        <v>80</v>
      </c>
      <c r="H79" s="85"/>
      <c r="I79" s="85" t="s">
        <v>18</v>
      </c>
      <c r="J79" s="86">
        <v>0.19</v>
      </c>
      <c r="K79" s="86">
        <v>0.19</v>
      </c>
      <c r="L79" s="41">
        <v>1183</v>
      </c>
      <c r="M79" s="41"/>
      <c r="N79" s="144">
        <v>1.6619999999999999</v>
      </c>
      <c r="O79" s="144">
        <v>13.3</v>
      </c>
      <c r="P79" s="13">
        <f>(R79/(1+K79)-O79)/(R79/(1+K79))</f>
        <v>0.24597427346355394</v>
      </c>
      <c r="Q79" s="145">
        <f>R79/F79</f>
        <v>2.6237499999999998</v>
      </c>
      <c r="R79" s="145">
        <v>20.99</v>
      </c>
      <c r="S79" s="26" t="str">
        <f>IF(ROUND(Q79+Q79*0.1,2)&lt;10,IF(ROUND(Q79+Q79*0.1,2)=1,1.09,IF(ROUND(Q79+Q79*0.1,2)=2,2.09,IF(ROUND(Q79+Q79*0.1,2)=3,3.09,IF(ROUND(Q79+Q79*0.1,2)=4,4.09,IF(ROUND(Q79+Q79*0.1,2)=5,5.09,IF(ROUND(Q79+Q79*0.1,2)=6,6.09,IF(ROUND(Q79+Q79*0.1,2)=7,7.09,IF(ROUND(Q79+Q79*0.1,2)=8,8.09,IF(ROUND(Q79+Q79*0.1,2)=9,9.09,REPLACE(ROUND(Q79+Q79*0.1,2),4,1,9)))))))))),IF(AND(ROUND(Q79+Q79*0.1,2)&gt;=10,ROUND(Q79+Q79*0.1,2)&lt;=99.99),IF(ROUND(Q79+Q79*0.1,2)-LEFT(ROUND(Q79+Q79*0.1,2),2)&lt;=0.49,LEFT(ROUND(Q79+Q79*0.1,2),2)+0.49,IF(ROUND(Q79+Q79*0.1,2)-LEFT(ROUND(Q79+Q79*0.1,2),2)&gt;0.49,LEFT(ROUND(Q79+Q79*0.1,2),2)+0.99)),IF(AND(ROUND(Q79+Q79*0.1,2)&gt;=100,ROUND(Q79+Q79*0.1,2)&lt;=999.99),REPLACE(ROUND(Q79+Q79*0.1,2),3,4,9),IF(AND(ROUND(Q79+Q79*0.1,2)&gt;=1000),REPLACE(ROUND(Q79+Q79*0.1,2),3,5,99)))))</f>
        <v>2,89</v>
      </c>
      <c r="T79" s="26">
        <f>IF(ROUND(R79+R79*0.1,2)&lt;10,IF(ROUND(R79+R79*0.1,2)=1,1.09,IF(ROUND(R79+R79*0.1,2)=2,2.09,IF(ROUND(R79+R79*0.1,2)=3,3.09,IF(ROUND(R79+R79*0.1,2)=4,4.09,IF(ROUND(R79+R79*0.1,2)=5,5.09,IF(ROUND(R79+R79*0.1,2)=6,6.09,IF(ROUND(R79+R79*0.1,2)=7,7.09,IF(ROUND(R79+R79*0.1,2)=8,8.09,IF(ROUND(R79+R79*0.1,2)=9,9.09,REPLACE(ROUND(R79+R79*0.1,2),4,1,9)))))))))),IF(AND(ROUND(R79+R79*0.1,2)&gt;=10,ROUND(R79+R79*0.1,2)&lt;=99.99),IF(ROUND(R79+R79*0.1,2)-LEFT(ROUND(R79+R79*0.1,2),2)&lt;=0.49,LEFT(ROUND(R79+R79*0.1,2),2)+0.49,IF(ROUND(R79+R79*0.1,2)-LEFT(ROUND(R79+R79*0.1,2),2)&gt;0.49,LEFT(ROUND(R79+R79*0.1,2),2)+0.99)),IF(AND(ROUND(R79+R79*0.1,2)&gt;=100,ROUND(R79+R79*0.1,2)&lt;=999.99),REPLACE(ROUND(R79+R79*0.1,2),3,4,9),IF(AND(ROUND(R79+R79*0.1,2)&gt;=1000),REPLACE(ROUND(R79+R79*0.1,2),3,5,99)))))</f>
        <v>23.49</v>
      </c>
      <c r="U79" s="26" t="str">
        <f t="shared" si="6"/>
        <v>3,19</v>
      </c>
      <c r="V79" s="26">
        <f t="shared" si="7"/>
        <v>25.99</v>
      </c>
      <c r="W79" s="88"/>
      <c r="X79" s="89"/>
      <c r="Y79" s="13"/>
      <c r="Z79" s="90"/>
      <c r="AA79" s="90"/>
      <c r="AB79" s="91"/>
      <c r="AC79" s="91"/>
      <c r="AD79" s="91"/>
      <c r="AE79" s="91"/>
      <c r="AF79" s="92"/>
      <c r="AG79" s="92"/>
      <c r="AH79" s="92"/>
      <c r="AI79" s="17"/>
      <c r="AJ79" s="93">
        <v>64300101</v>
      </c>
      <c r="AK79" s="93">
        <v>64300001</v>
      </c>
      <c r="AO79" s="87"/>
      <c r="AP79" s="87"/>
    </row>
    <row r="80" spans="1:42" s="95" customFormat="1" ht="12.75" customHeight="1">
      <c r="A80" s="82">
        <v>23267308</v>
      </c>
      <c r="B80" s="82">
        <v>3670</v>
      </c>
      <c r="C80" s="82">
        <v>4001766036704</v>
      </c>
      <c r="D80" s="82">
        <v>4001766636706</v>
      </c>
      <c r="E80" s="84" t="s">
        <v>164</v>
      </c>
      <c r="F80" s="83">
        <v>12</v>
      </c>
      <c r="G80" s="83">
        <v>80</v>
      </c>
      <c r="H80" s="121" t="s">
        <v>163</v>
      </c>
      <c r="I80" s="85" t="s">
        <v>18</v>
      </c>
      <c r="J80" s="86">
        <v>0.19</v>
      </c>
      <c r="K80" s="86">
        <v>0.19</v>
      </c>
      <c r="L80" s="41">
        <v>1183</v>
      </c>
      <c r="M80" s="41"/>
      <c r="N80" s="87">
        <v>0.54</v>
      </c>
      <c r="O80" s="87">
        <f>N80*F80</f>
        <v>6.48</v>
      </c>
      <c r="P80" s="13">
        <f>(R80/(1+K80)-O80)/(R80/(1+K80))</f>
        <v>0.31698848538529667</v>
      </c>
      <c r="Q80" s="17">
        <f>R80/F80</f>
        <v>0.9408333333333333</v>
      </c>
      <c r="R80" s="16">
        <v>11.29</v>
      </c>
      <c r="S80" s="26" t="str">
        <f>IF(ROUND(Q80+Q80*0.1,2)&lt;10,IF(ROUND(Q80+Q80*0.1,2)=1,1.09,IF(ROUND(Q80+Q80*0.1,2)=2,2.09,IF(ROUND(Q80+Q80*0.1,2)=3,3.09,IF(ROUND(Q80+Q80*0.1,2)=4,4.09,IF(ROUND(Q80+Q80*0.1,2)=5,5.09,IF(ROUND(Q80+Q80*0.1,2)=6,6.09,IF(ROUND(Q80+Q80*0.1,2)=7,7.09,IF(ROUND(Q80+Q80*0.1,2)=8,8.09,IF(ROUND(Q80+Q80*0.1,2)=9,9.09,REPLACE(ROUND(Q80+Q80*0.1,2),4,1,9)))))))))),IF(AND(ROUND(Q80+Q80*0.1,2)&gt;=10,ROUND(Q80+Q80*0.1,2)&lt;=99.99),IF(ROUND(Q80+Q80*0.1,2)-LEFT(ROUND(Q80+Q80*0.1,2),2)&lt;=0.49,LEFT(ROUND(Q80+Q80*0.1,2),2)+0.49,IF(ROUND(Q80+Q80*0.1,2)-LEFT(ROUND(Q80+Q80*0.1,2),2)&gt;0.49,LEFT(ROUND(Q80+Q80*0.1,2),2)+0.99)),IF(AND(ROUND(Q80+Q80*0.1,2)&gt;=100,ROUND(Q80+Q80*0.1,2)&lt;=999.99),REPLACE(ROUND(Q80+Q80*0.1,2),3,4,9),IF(AND(ROUND(Q80+Q80*0.1,2)&gt;=1000),REPLACE(ROUND(Q80+Q80*0.1,2),3,5,99)))))</f>
        <v>1,09</v>
      </c>
      <c r="T80" s="26">
        <f>IF(ROUND(R80+R80*0.1,2)&lt;10,IF(ROUND(R80+R80*0.1,2)=1,1.09,IF(ROUND(R80+R80*0.1,2)=2,2.09,IF(ROUND(R80+R80*0.1,2)=3,3.09,IF(ROUND(R80+R80*0.1,2)=4,4.09,IF(ROUND(R80+R80*0.1,2)=5,5.09,IF(ROUND(R80+R80*0.1,2)=6,6.09,IF(ROUND(R80+R80*0.1,2)=7,7.09,IF(ROUND(R80+R80*0.1,2)=8,8.09,IF(ROUND(R80+R80*0.1,2)=9,9.09,REPLACE(ROUND(R80+R80*0.1,2),4,1,9)))))))))),IF(AND(ROUND(R80+R80*0.1,2)&gt;=10,ROUND(R80+R80*0.1,2)&lt;=99.99),IF(ROUND(R80+R80*0.1,2)-LEFT(ROUND(R80+R80*0.1,2),2)&lt;=0.49,LEFT(ROUND(R80+R80*0.1,2),2)+0.49,IF(ROUND(R80+R80*0.1,2)-LEFT(ROUND(R80+R80*0.1,2),2)&gt;0.49,LEFT(ROUND(R80+R80*0.1,2),2)+0.99)),IF(AND(ROUND(R80+R80*0.1,2)&gt;=100,ROUND(R80+R80*0.1,2)&lt;=999.99),REPLACE(ROUND(R80+R80*0.1,2),3,4,9),IF(AND(ROUND(R80+R80*0.1,2)&gt;=1000),REPLACE(ROUND(R80+R80*0.1,2),3,5,99)))))</f>
        <v>12.49</v>
      </c>
      <c r="U80" s="26" t="str">
        <f t="shared" si="6"/>
        <v>1,29</v>
      </c>
      <c r="V80" s="26">
        <f t="shared" si="7"/>
        <v>13.99</v>
      </c>
      <c r="W80" s="42"/>
      <c r="X80" s="89"/>
      <c r="Y80" s="14"/>
      <c r="Z80" s="90"/>
      <c r="AA80" s="90"/>
      <c r="AB80" s="91"/>
      <c r="AC80" s="91"/>
      <c r="AD80" s="91"/>
      <c r="AE80" s="91"/>
      <c r="AF80" s="92"/>
      <c r="AG80" s="92"/>
      <c r="AH80" s="92"/>
      <c r="AI80" s="17"/>
      <c r="AJ80" s="93">
        <v>64300101</v>
      </c>
      <c r="AK80" s="122">
        <v>64300003</v>
      </c>
      <c r="AL80" s="94"/>
      <c r="AM80" s="94"/>
      <c r="AN80" s="94"/>
      <c r="AO80" s="94"/>
      <c r="AP80" s="94"/>
    </row>
    <row r="81" spans="1:42" s="95" customFormat="1" ht="12" customHeight="1">
      <c r="A81" s="82">
        <v>23267309</v>
      </c>
      <c r="B81" s="122">
        <v>3673</v>
      </c>
      <c r="C81" s="82">
        <v>4001766036735</v>
      </c>
      <c r="D81" s="82">
        <v>4001766636737</v>
      </c>
      <c r="E81" s="133" t="s">
        <v>165</v>
      </c>
      <c r="F81" s="83">
        <v>12</v>
      </c>
      <c r="G81" s="83">
        <v>80</v>
      </c>
      <c r="H81" s="100" t="s">
        <v>163</v>
      </c>
      <c r="I81" s="85" t="s">
        <v>18</v>
      </c>
      <c r="J81" s="86">
        <v>0.19</v>
      </c>
      <c r="K81" s="86">
        <v>0.19</v>
      </c>
      <c r="L81" s="41">
        <v>1183</v>
      </c>
      <c r="M81" s="41"/>
      <c r="N81" s="87">
        <v>0.54</v>
      </c>
      <c r="O81" s="87">
        <f>N81*F81</f>
        <v>6.48</v>
      </c>
      <c r="P81" s="13">
        <f>(R81/(1+K81)-O81)/(R81/(1+K81))</f>
        <v>0.31698848538529667</v>
      </c>
      <c r="Q81" s="17">
        <f>R81/F81</f>
        <v>0.9408333333333333</v>
      </c>
      <c r="R81" s="16">
        <v>11.29</v>
      </c>
      <c r="S81" s="26" t="str">
        <f>IF(ROUND(Q81+Q81*0.1,2)&lt;10,IF(ROUND(Q81+Q81*0.1,2)=1,1.09,IF(ROUND(Q81+Q81*0.1,2)=2,2.09,IF(ROUND(Q81+Q81*0.1,2)=3,3.09,IF(ROUND(Q81+Q81*0.1,2)=4,4.09,IF(ROUND(Q81+Q81*0.1,2)=5,5.09,IF(ROUND(Q81+Q81*0.1,2)=6,6.09,IF(ROUND(Q81+Q81*0.1,2)=7,7.09,IF(ROUND(Q81+Q81*0.1,2)=8,8.09,IF(ROUND(Q81+Q81*0.1,2)=9,9.09,REPLACE(ROUND(Q81+Q81*0.1,2),4,1,9)))))))))),IF(AND(ROUND(Q81+Q81*0.1,2)&gt;=10,ROUND(Q81+Q81*0.1,2)&lt;=99.99),IF(ROUND(Q81+Q81*0.1,2)-LEFT(ROUND(Q81+Q81*0.1,2),2)&lt;=0.49,LEFT(ROUND(Q81+Q81*0.1,2),2)+0.49,IF(ROUND(Q81+Q81*0.1,2)-LEFT(ROUND(Q81+Q81*0.1,2),2)&gt;0.49,LEFT(ROUND(Q81+Q81*0.1,2),2)+0.99)),IF(AND(ROUND(Q81+Q81*0.1,2)&gt;=100,ROUND(Q81+Q81*0.1,2)&lt;=999.99),REPLACE(ROUND(Q81+Q81*0.1,2),3,4,9),IF(AND(ROUND(Q81+Q81*0.1,2)&gt;=1000),REPLACE(ROUND(Q81+Q81*0.1,2),3,5,99)))))</f>
        <v>1,09</v>
      </c>
      <c r="T81" s="26">
        <f>IF(ROUND(R81+R81*0.1,2)&lt;10,IF(ROUND(R81+R81*0.1,2)=1,1.09,IF(ROUND(R81+R81*0.1,2)=2,2.09,IF(ROUND(R81+R81*0.1,2)=3,3.09,IF(ROUND(R81+R81*0.1,2)=4,4.09,IF(ROUND(R81+R81*0.1,2)=5,5.09,IF(ROUND(R81+R81*0.1,2)=6,6.09,IF(ROUND(R81+R81*0.1,2)=7,7.09,IF(ROUND(R81+R81*0.1,2)=8,8.09,IF(ROUND(R81+R81*0.1,2)=9,9.09,REPLACE(ROUND(R81+R81*0.1,2),4,1,9)))))))))),IF(AND(ROUND(R81+R81*0.1,2)&gt;=10,ROUND(R81+R81*0.1,2)&lt;=99.99),IF(ROUND(R81+R81*0.1,2)-LEFT(ROUND(R81+R81*0.1,2),2)&lt;=0.49,LEFT(ROUND(R81+R81*0.1,2),2)+0.49,IF(ROUND(R81+R81*0.1,2)-LEFT(ROUND(R81+R81*0.1,2),2)&gt;0.49,LEFT(ROUND(R81+R81*0.1,2),2)+0.99)),IF(AND(ROUND(R81+R81*0.1,2)&gt;=100,ROUND(R81+R81*0.1,2)&lt;=999.99),REPLACE(ROUND(R81+R81*0.1,2),3,4,9),IF(AND(ROUND(R81+R81*0.1,2)&gt;=1000),REPLACE(ROUND(R81+R81*0.1,2),3,5,99)))))</f>
        <v>12.49</v>
      </c>
      <c r="U81" s="26" t="str">
        <f t="shared" si="6"/>
        <v>1,29</v>
      </c>
      <c r="V81" s="26">
        <f t="shared" si="7"/>
        <v>13.99</v>
      </c>
      <c r="W81" s="42"/>
      <c r="X81" s="18"/>
      <c r="Y81" s="32"/>
      <c r="Z81" s="29"/>
      <c r="AA81" s="29"/>
      <c r="AB81" s="29"/>
      <c r="AC81" s="29"/>
      <c r="AD81" s="21"/>
      <c r="AE81" s="126"/>
      <c r="AF81" s="122"/>
      <c r="AG81" s="122"/>
      <c r="AH81" s="127"/>
      <c r="AI81" s="127"/>
      <c r="AJ81" s="93">
        <v>64300101</v>
      </c>
      <c r="AK81" s="122">
        <v>64300003</v>
      </c>
    </row>
    <row r="82" spans="1:42" s="95" customFormat="1" ht="12.75" customHeight="1">
      <c r="A82" s="82">
        <v>23267310</v>
      </c>
      <c r="B82" s="122">
        <v>3679</v>
      </c>
      <c r="C82" s="82">
        <v>4001766036797</v>
      </c>
      <c r="D82" s="82">
        <v>4001766636799</v>
      </c>
      <c r="E82" s="84" t="s">
        <v>166</v>
      </c>
      <c r="F82" s="83">
        <v>12</v>
      </c>
      <c r="G82" s="83">
        <v>80</v>
      </c>
      <c r="H82" s="100" t="s">
        <v>163</v>
      </c>
      <c r="I82" s="85" t="s">
        <v>18</v>
      </c>
      <c r="J82" s="86">
        <v>0.19</v>
      </c>
      <c r="K82" s="86">
        <v>0.19</v>
      </c>
      <c r="L82" s="41">
        <v>1183</v>
      </c>
      <c r="M82" s="41"/>
      <c r="N82" s="87">
        <v>0.54</v>
      </c>
      <c r="O82" s="87">
        <f>N82*F82</f>
        <v>6.48</v>
      </c>
      <c r="P82" s="13">
        <f>(R82/(1+K82)-O82)/(R82/(1+K82))</f>
        <v>0.31698848538529667</v>
      </c>
      <c r="Q82" s="17">
        <f>R82/F82</f>
        <v>0.9408333333333333</v>
      </c>
      <c r="R82" s="16">
        <v>11.29</v>
      </c>
      <c r="S82" s="26" t="str">
        <f>IF(ROUND(Q82+Q82*0.1,2)&lt;10,IF(ROUND(Q82+Q82*0.1,2)=1,1.09,IF(ROUND(Q82+Q82*0.1,2)=2,2.09,IF(ROUND(Q82+Q82*0.1,2)=3,3.09,IF(ROUND(Q82+Q82*0.1,2)=4,4.09,IF(ROUND(Q82+Q82*0.1,2)=5,5.09,IF(ROUND(Q82+Q82*0.1,2)=6,6.09,IF(ROUND(Q82+Q82*0.1,2)=7,7.09,IF(ROUND(Q82+Q82*0.1,2)=8,8.09,IF(ROUND(Q82+Q82*0.1,2)=9,9.09,REPLACE(ROUND(Q82+Q82*0.1,2),4,1,9)))))))))),IF(AND(ROUND(Q82+Q82*0.1,2)&gt;=10,ROUND(Q82+Q82*0.1,2)&lt;=99.99),IF(ROUND(Q82+Q82*0.1,2)-LEFT(ROUND(Q82+Q82*0.1,2),2)&lt;=0.49,LEFT(ROUND(Q82+Q82*0.1,2),2)+0.49,IF(ROUND(Q82+Q82*0.1,2)-LEFT(ROUND(Q82+Q82*0.1,2),2)&gt;0.49,LEFT(ROUND(Q82+Q82*0.1,2),2)+0.99)),IF(AND(ROUND(Q82+Q82*0.1,2)&gt;=100,ROUND(Q82+Q82*0.1,2)&lt;=999.99),REPLACE(ROUND(Q82+Q82*0.1,2),3,4,9),IF(AND(ROUND(Q82+Q82*0.1,2)&gt;=1000),REPLACE(ROUND(Q82+Q82*0.1,2),3,5,99)))))</f>
        <v>1,09</v>
      </c>
      <c r="T82" s="26">
        <f>IF(ROUND(R82+R82*0.1,2)&lt;10,IF(ROUND(R82+R82*0.1,2)=1,1.09,IF(ROUND(R82+R82*0.1,2)=2,2.09,IF(ROUND(R82+R82*0.1,2)=3,3.09,IF(ROUND(R82+R82*0.1,2)=4,4.09,IF(ROUND(R82+R82*0.1,2)=5,5.09,IF(ROUND(R82+R82*0.1,2)=6,6.09,IF(ROUND(R82+R82*0.1,2)=7,7.09,IF(ROUND(R82+R82*0.1,2)=8,8.09,IF(ROUND(R82+R82*0.1,2)=9,9.09,REPLACE(ROUND(R82+R82*0.1,2),4,1,9)))))))))),IF(AND(ROUND(R82+R82*0.1,2)&gt;=10,ROUND(R82+R82*0.1,2)&lt;=99.99),IF(ROUND(R82+R82*0.1,2)-LEFT(ROUND(R82+R82*0.1,2),2)&lt;=0.49,LEFT(ROUND(R82+R82*0.1,2),2)+0.49,IF(ROUND(R82+R82*0.1,2)-LEFT(ROUND(R82+R82*0.1,2),2)&gt;0.49,LEFT(ROUND(R82+R82*0.1,2),2)+0.99)),IF(AND(ROUND(R82+R82*0.1,2)&gt;=100,ROUND(R82+R82*0.1,2)&lt;=999.99),REPLACE(ROUND(R82+R82*0.1,2),3,4,9),IF(AND(ROUND(R82+R82*0.1,2)&gt;=1000),REPLACE(ROUND(R82+R82*0.1,2),3,5,99)))))</f>
        <v>12.49</v>
      </c>
      <c r="U82" s="26" t="str">
        <f t="shared" ref="U82:V83" si="11">IF(ROUND(S82+S82*0.1,2)&lt;10,IF(ROUND(S82+S82*0.1,2)=1,1.09,IF(ROUND(S82+S82*0.1,2)=2,2.09,IF(ROUND(S82+S82*0.1,2)=3,3.09,IF(ROUND(S82+S82*0.1,2)=4,4.09,IF(ROUND(S82+S82*0.1,2)=5,5.09,IF(ROUND(S82+S82*0.1,2)=6,6.09,IF(ROUND(S82+S82*0.1,2)=7,7.09,IF(ROUND(S82+S82*0.1,2)=8,8.09,IF(ROUND(S82+S82*0.1,2)=9,9.09,REPLACE(ROUND(S82+S82*0.1,2),4,1,9)))))))))),IF(AND(ROUND(S82+S82*0.1,2)&gt;=10,ROUND(S82+S82*0.1,2)&lt;=99.99),IF(ROUND(S82+S82*0.1,2)-LEFT(ROUND(S82+S82*0.1,2),2)&lt;=0.49,LEFT(ROUND(S82+S82*0.1,2),2)+0.49,IF(ROUND(S82+S82*0.1,2)-LEFT(ROUND(S82+S82*0.1,2),2)&gt;0.49,LEFT(ROUND(S82+S82*0.1,2),2)+0.99)),IF(AND(ROUND(S82+S82*0.1,2)&gt;=100,ROUND(S82+S82*0.1,2)&lt;=999.99),REPLACE(ROUND(S82+S82*0.1,2),3,4,9),IF(AND(ROUND(S82+S82*0.1,2)&gt;=1000),REPLACE(ROUND(S82+S82*0.1,2),3,5,99)))))</f>
        <v>1,29</v>
      </c>
      <c r="V82" s="26">
        <f t="shared" si="11"/>
        <v>13.99</v>
      </c>
      <c r="W82" s="42"/>
      <c r="X82" s="18"/>
      <c r="Y82" s="32"/>
      <c r="Z82" s="29"/>
      <c r="AA82" s="29"/>
      <c r="AB82" s="29"/>
      <c r="AC82" s="29"/>
      <c r="AD82" s="21"/>
      <c r="AE82" s="126"/>
      <c r="AF82" s="122"/>
      <c r="AG82" s="122"/>
      <c r="AH82" s="127"/>
      <c r="AI82" s="127"/>
      <c r="AJ82" s="93">
        <v>64300101</v>
      </c>
      <c r="AK82" s="122">
        <v>64300003</v>
      </c>
    </row>
    <row r="83" spans="1:42" s="95" customFormat="1" ht="12.75" customHeight="1">
      <c r="A83" s="82">
        <v>23267316</v>
      </c>
      <c r="B83" s="122">
        <v>3193</v>
      </c>
      <c r="C83" s="82">
        <v>4001766031938</v>
      </c>
      <c r="D83" s="82">
        <v>4001766131935</v>
      </c>
      <c r="E83" s="84" t="s">
        <v>178</v>
      </c>
      <c r="F83" s="83">
        <v>6</v>
      </c>
      <c r="G83" s="83">
        <v>64</v>
      </c>
      <c r="H83" s="100" t="s">
        <v>163</v>
      </c>
      <c r="I83" s="85" t="s">
        <v>18</v>
      </c>
      <c r="J83" s="86">
        <v>0.19</v>
      </c>
      <c r="K83" s="86">
        <v>0.19</v>
      </c>
      <c r="L83" s="41">
        <v>1183</v>
      </c>
      <c r="M83" s="41">
        <v>202020</v>
      </c>
      <c r="N83" s="87">
        <v>1.855</v>
      </c>
      <c r="O83" s="87">
        <f>N83*F83</f>
        <v>11.129999999999999</v>
      </c>
      <c r="P83" s="13">
        <f>(R83/(1+K83)-O83)/(R83/(1+K83))</f>
        <v>0.22044143613890527</v>
      </c>
      <c r="Q83" s="17">
        <f>R83/F83</f>
        <v>2.8316666666666666</v>
      </c>
      <c r="R83" s="16">
        <v>16.989999999999998</v>
      </c>
      <c r="S83" s="26" t="str">
        <f>IF(ROUND(Q83+Q83*0.1,2)&lt;10,IF(ROUND(Q83+Q83*0.1,2)=1,1.09,IF(ROUND(Q83+Q83*0.1,2)=2,2.09,IF(ROUND(Q83+Q83*0.1,2)=3,3.09,IF(ROUND(Q83+Q83*0.1,2)=4,4.09,IF(ROUND(Q83+Q83*0.1,2)=5,5.09,IF(ROUND(Q83+Q83*0.1,2)=6,6.09,IF(ROUND(Q83+Q83*0.1,2)=7,7.09,IF(ROUND(Q83+Q83*0.1,2)=8,8.09,IF(ROUND(Q83+Q83*0.1,2)=9,9.09,REPLACE(ROUND(Q83+Q83*0.1,2),4,1,9)))))))))),IF(AND(ROUND(Q83+Q83*0.1,2)&gt;=10,ROUND(Q83+Q83*0.1,2)&lt;=99.99),IF(ROUND(Q83+Q83*0.1,2)-LEFT(ROUND(Q83+Q83*0.1,2),2)&lt;=0.49,LEFT(ROUND(Q83+Q83*0.1,2),2)+0.49,IF(ROUND(Q83+Q83*0.1,2)-LEFT(ROUND(Q83+Q83*0.1,2),2)&gt;0.49,LEFT(ROUND(Q83+Q83*0.1,2),2)+0.99)),IF(AND(ROUND(Q83+Q83*0.1,2)&gt;=100,ROUND(Q83+Q83*0.1,2)&lt;=999.99),REPLACE(ROUND(Q83+Q83*0.1,2),3,4,9),IF(AND(ROUND(Q83+Q83*0.1,2)&gt;=1000),REPLACE(ROUND(Q83+Q83*0.1,2),3,5,99)))))</f>
        <v>3,19</v>
      </c>
      <c r="T83" s="26">
        <f>IF(ROUND(R83+R83*0.1,2)&lt;10,IF(ROUND(R83+R83*0.1,2)=1,1.09,IF(ROUND(R83+R83*0.1,2)=2,2.09,IF(ROUND(R83+R83*0.1,2)=3,3.09,IF(ROUND(R83+R83*0.1,2)=4,4.09,IF(ROUND(R83+R83*0.1,2)=5,5.09,IF(ROUND(R83+R83*0.1,2)=6,6.09,IF(ROUND(R83+R83*0.1,2)=7,7.09,IF(ROUND(R83+R83*0.1,2)=8,8.09,IF(ROUND(R83+R83*0.1,2)=9,9.09,REPLACE(ROUND(R83+R83*0.1,2),4,1,9)))))))))),IF(AND(ROUND(R83+R83*0.1,2)&gt;=10,ROUND(R83+R83*0.1,2)&lt;=99.99),IF(ROUND(R83+R83*0.1,2)-LEFT(ROUND(R83+R83*0.1,2),2)&lt;=0.49,LEFT(ROUND(R83+R83*0.1,2),2)+0.49,IF(ROUND(R83+R83*0.1,2)-LEFT(ROUND(R83+R83*0.1,2),2)&gt;0.49,LEFT(ROUND(R83+R83*0.1,2),2)+0.99)),IF(AND(ROUND(R83+R83*0.1,2)&gt;=100,ROUND(R83+R83*0.1,2)&lt;=999.99),REPLACE(ROUND(R83+R83*0.1,2),3,4,9),IF(AND(ROUND(R83+R83*0.1,2)&gt;=1000),REPLACE(ROUND(R83+R83*0.1,2),3,5,99)))))</f>
        <v>18.989999999999998</v>
      </c>
      <c r="U83" s="26" t="str">
        <f t="shared" si="11"/>
        <v>3,59</v>
      </c>
      <c r="V83" s="26">
        <f t="shared" si="11"/>
        <v>20.99</v>
      </c>
      <c r="W83" s="42">
        <v>1.5129999999999999</v>
      </c>
      <c r="X83" s="89">
        <f>W83*F83</f>
        <v>9.0779999999999994</v>
      </c>
      <c r="Y83" s="13">
        <f>(AA83/(1+K83)-X83)/(AA83/(1+K83))</f>
        <v>0.26958620689655177</v>
      </c>
      <c r="Z83" s="90">
        <f>AA83/F83</f>
        <v>2.4649999999999999</v>
      </c>
      <c r="AA83" s="29">
        <v>14.79</v>
      </c>
      <c r="AB83" s="91" t="str">
        <f>IF(ROUND(Z83+Z83*0.1,2)&lt;10,IF(ROUND(Z83+Z83*0.1,2)=1,1.09,IF(ROUND(Z83+Z83*0.1,2)=2,2.09,IF(ROUND(Z83+Z83*0.1,2)=3,3.09,IF(ROUND(Z83+Z83*0.1,2)=4,4.09,IF(ROUND(Z83+Z83*0.1,2)=5,5.09,IF(ROUND(Z83+Z83*0.1,2)=6,6.09,IF(ROUND(Z83+Z83*0.1,2)=7,7.09,IF(ROUND(Z83+Z83*0.1,2)=8,8.09,IF(ROUND(Z83+Z83*0.1,2)=9,9.09,REPLACE(ROUND(Z83+Z83*0.1,2),4,1,9)))))))))),IF(AND(ROUND(Z83+Z83*0.1,2)&gt;=10,ROUND(Z83+Z83*0.1,2)&lt;=99.99),IF(ROUND(Z83+Z83*0.1,2)-LEFT(ROUND(Z83+Z83*0.1,2),2)&lt;=0.49,LEFT(ROUND(Z83+Z83*0.1,2),2)+0.49,IF(ROUND(Z83+Z83*0.1,2)-LEFT(ROUND(Z83+Z83*0.1,2),2)&gt;0.49,LEFT(ROUND(Z83+Z83*0.1,2),2)+0.99)),IF(AND(ROUND(Z83+Z83*0.1,2)&gt;=100,ROUND(Z83+Z83*0.1,2)&lt;=999.99),REPLACE(ROUND(Z83+Z83*0.1,2),3,4,9),IF(AND(ROUND(Z83+Z83*0.1,2)&gt;=1000),REPLACE(ROUND(Z83+Z83*0.1,2),3,5,99)))))</f>
        <v>2,79</v>
      </c>
      <c r="AC83" s="91">
        <f>IF(ROUND(AA83+AA83*0.1,2)&lt;10,IF(ROUND(AA83+AA83*0.1,2)=1,1.09,IF(ROUND(AA83+AA83*0.1,2)=2,2.09,IF(ROUND(AA83+AA83*0.1,2)=3,3.09,IF(ROUND(AA83+AA83*0.1,2)=4,4.09,IF(ROUND(AA83+AA83*0.1,2)=5,5.09,IF(ROUND(AA83+AA83*0.1,2)=6,6.09,IF(ROUND(AA83+AA83*0.1,2)=7,7.09,IF(ROUND(AA83+AA83*0.1,2)=8,8.09,IF(ROUND(AA83+AA83*0.1,2)=9,9.09,REPLACE(ROUND(AA83+AA83*0.1,2),4,1,9)))))))))),IF(AND(ROUND(AA83+AA83*0.1,2)&gt;=10,ROUND(AA83+AA83*0.1,2)&lt;=99.99),IF(ROUND(AA83+AA83*0.1,2)-LEFT(ROUND(AA83+AA83*0.1,2),2)&lt;=0.49,LEFT(ROUND(AA83+AA83*0.1,2),2)+0.49,IF(ROUND(AA83+AA83*0.1,2)-LEFT(ROUND(AA83+AA83*0.1,2),2)&gt;0.49,LEFT(ROUND(AA83+AA83*0.1,2),2)+0.99)),IF(AND(ROUND(AA83+AA83*0.1,2)&gt;=100,ROUND(AA83+AA83*0.1,2)&lt;=999.99),REPLACE(ROUND(AA83+AA83*0.1,2),3,4,9),IF(AND(ROUND(AA83+AA83*0.1,2)&gt;=1000),REPLACE(ROUND(AA83+AA83*0.1,2),3,5,99)))))</f>
        <v>16.489999999999998</v>
      </c>
      <c r="AD83" s="91" t="str">
        <f t="shared" ref="AD83" si="12">IF(ROUND(AB83+AB83*0.1,2)&lt;10,IF(ROUND(AB83+AB83*0.1,2)=1,1.09,IF(ROUND(AB83+AB83*0.1,2)=2,2.09,IF(ROUND(AB83+AB83*0.1,2)=3,3.09,IF(ROUND(AB83+AB83*0.1,2)=4,4.09,IF(ROUND(AB83+AB83*0.1,2)=5,5.09,IF(ROUND(AB83+AB83*0.1,2)=6,6.09,IF(ROUND(AB83+AB83*0.1,2)=7,7.09,IF(ROUND(AB83+AB83*0.1,2)=8,8.09,IF(ROUND(AB83+AB83*0.1,2)=9,9.09,REPLACE(ROUND(AB83+AB83*0.1,2),4,1,9)))))))))),IF(AND(ROUND(AB83+AB83*0.1,2)&gt;=10,ROUND(AB83+AB83*0.1,2)&lt;=99.99),IF(ROUND(AB83+AB83*0.1,2)-LEFT(ROUND(AB83+AB83*0.1,2),2)&lt;=0.49,LEFT(ROUND(AB83+AB83*0.1,2),2)+0.49,IF(ROUND(AB83+AB83*0.1,2)-LEFT(ROUND(AB83+AB83*0.1,2),2)&gt;0.49,LEFT(ROUND(AB83+AB83*0.1,2),2)+0.99)),IF(AND(ROUND(AB83+AB83*0.1,2)&gt;=100,ROUND(AB83+AB83*0.1,2)&lt;=999.99),REPLACE(ROUND(AB83+AB83*0.1,2),3,4,9),IF(AND(ROUND(AB83+AB83*0.1,2)&gt;=1000),REPLACE(ROUND(AB83+AB83*0.1,2),3,5,99)))))</f>
        <v>3,09</v>
      </c>
      <c r="AE83" s="91">
        <f t="shared" ref="AE83" si="13">IF(ROUND(AC83+AC83*0.1,2)&lt;10,IF(ROUND(AC83+AC83*0.1,2)=1,1.09,IF(ROUND(AC83+AC83*0.1,2)=2,2.09,IF(ROUND(AC83+AC83*0.1,2)=3,3.09,IF(ROUND(AC83+AC83*0.1,2)=4,4.09,IF(ROUND(AC83+AC83*0.1,2)=5,5.09,IF(ROUND(AC83+AC83*0.1,2)=6,6.09,IF(ROUND(AC83+AC83*0.1,2)=7,7.09,IF(ROUND(AC83+AC83*0.1,2)=8,8.09,IF(ROUND(AC83+AC83*0.1,2)=9,9.09,REPLACE(ROUND(AC83+AC83*0.1,2),4,1,9)))))))))),IF(AND(ROUND(AC83+AC83*0.1,2)&gt;=10,ROUND(AC83+AC83*0.1,2)&lt;=99.99),IF(ROUND(AC83+AC83*0.1,2)-LEFT(ROUND(AC83+AC83*0.1,2),2)&lt;=0.49,LEFT(ROUND(AC83+AC83*0.1,2),2)+0.49,IF(ROUND(AC83+AC83*0.1,2)-LEFT(ROUND(AC83+AC83*0.1,2),2)&gt;0.49,LEFT(ROUND(AC83+AC83*0.1,2),2)+0.99)),IF(AND(ROUND(AC83+AC83*0.1,2)&gt;=100,ROUND(AC83+AC83*0.1,2)&lt;=999.99),REPLACE(ROUND(AC83+AC83*0.1,2),3,4,9),IF(AND(ROUND(AC83+AC83*0.1,2)&gt;=1000),REPLACE(ROUND(AC83+AC83*0.1,2),3,5,99)))))</f>
        <v>18.489999999999998</v>
      </c>
      <c r="AF83" s="92">
        <f>N83-W83</f>
        <v>0.34200000000000008</v>
      </c>
      <c r="AG83" s="92">
        <f>O83-X83</f>
        <v>2.0519999999999996</v>
      </c>
      <c r="AH83" s="92">
        <f>Q83-Z83</f>
        <v>0.3666666666666667</v>
      </c>
      <c r="AI83" s="17">
        <f>R83-AA83</f>
        <v>2.1999999999999993</v>
      </c>
      <c r="AJ83" s="93">
        <v>64300101</v>
      </c>
      <c r="AK83" s="93">
        <v>64300001</v>
      </c>
      <c r="AL83" s="95" t="s">
        <v>180</v>
      </c>
    </row>
    <row r="84" spans="1:42" ht="12.75" customHeight="1">
      <c r="A84" s="10"/>
      <c r="B84"/>
      <c r="C84" s="23"/>
      <c r="D84" s="23"/>
      <c r="E84"/>
      <c r="I84" s="6"/>
      <c r="J84" s="9"/>
      <c r="K84" s="9"/>
      <c r="L84" s="41"/>
      <c r="M84" s="41"/>
      <c r="N84" s="134"/>
      <c r="O84" s="134"/>
      <c r="P84" s="13"/>
      <c r="Q84" s="16"/>
      <c r="R84" s="16"/>
      <c r="S84" s="16"/>
      <c r="T84" s="16"/>
      <c r="U84" s="16"/>
      <c r="V84" s="16"/>
      <c r="W84" s="42"/>
      <c r="X84" s="18"/>
      <c r="Y84" s="32"/>
      <c r="Z84" s="29"/>
      <c r="AA84" s="29"/>
      <c r="AB84" s="29"/>
      <c r="AC84" s="29"/>
      <c r="AD84" s="21"/>
      <c r="AE84" s="126"/>
      <c r="AF84" s="122"/>
      <c r="AG84" s="122"/>
      <c r="AH84" s="127"/>
      <c r="AI84" s="127"/>
      <c r="AJ84" s="122"/>
      <c r="AK84" s="122"/>
      <c r="AL84" s="95"/>
      <c r="AM84" s="95"/>
      <c r="AN84" s="95"/>
      <c r="AO84" s="95"/>
      <c r="AP84" s="95"/>
    </row>
    <row r="85" spans="1:42" ht="12.75" customHeight="1">
      <c r="A85" s="10"/>
      <c r="B85"/>
      <c r="C85" s="23"/>
      <c r="D85" s="23"/>
      <c r="E85"/>
      <c r="J85" s="8"/>
      <c r="K85" s="8"/>
      <c r="N85" s="135"/>
      <c r="O85" s="122"/>
      <c r="P85" s="14"/>
      <c r="Q85" s="14"/>
      <c r="R85" s="14"/>
      <c r="S85" s="14"/>
      <c r="T85" s="14"/>
      <c r="U85" s="14"/>
      <c r="V85" s="14"/>
      <c r="W85" s="42"/>
      <c r="X85" s="18"/>
      <c r="Y85" s="32"/>
      <c r="Z85" s="29"/>
      <c r="AA85" s="29"/>
      <c r="AB85" s="29"/>
      <c r="AC85" s="29"/>
      <c r="AD85" s="21"/>
      <c r="AE85" s="126"/>
      <c r="AF85" s="122"/>
      <c r="AG85" s="122"/>
      <c r="AH85" s="127"/>
      <c r="AI85" s="127"/>
      <c r="AJ85" s="122"/>
      <c r="AK85" s="122"/>
      <c r="AL85" s="95"/>
      <c r="AM85" s="95"/>
      <c r="AN85" s="95"/>
      <c r="AO85" s="95"/>
      <c r="AP85" s="95"/>
    </row>
    <row r="86" spans="1:42" ht="12.75" customHeight="1">
      <c r="J86" s="8"/>
      <c r="K86" s="8"/>
      <c r="P86" s="14"/>
      <c r="R86" s="14"/>
      <c r="S86" s="14"/>
      <c r="T86" s="14"/>
      <c r="U86" s="14"/>
      <c r="V86" s="14"/>
      <c r="W86" s="42"/>
      <c r="X86" s="18"/>
      <c r="Y86" s="32"/>
      <c r="Z86" s="29"/>
      <c r="AA86" s="29"/>
      <c r="AB86" s="29"/>
      <c r="AC86" s="29"/>
      <c r="AD86" s="21"/>
    </row>
    <row r="87" spans="1:42" ht="12.75" customHeight="1">
      <c r="J87" s="8"/>
      <c r="K87" s="8"/>
      <c r="P87" s="14"/>
      <c r="R87" s="14"/>
      <c r="S87" s="14"/>
      <c r="T87" s="14"/>
      <c r="U87" s="14"/>
      <c r="V87" s="14"/>
      <c r="W87" s="42"/>
      <c r="X87" s="18"/>
      <c r="Y87" s="32"/>
      <c r="Z87" s="29"/>
      <c r="AA87" s="29"/>
      <c r="AB87" s="29"/>
      <c r="AC87" s="29"/>
      <c r="AD87" s="21"/>
    </row>
    <row r="88" spans="1:42" ht="12.75" customHeight="1">
      <c r="J88" s="8"/>
      <c r="K88" s="8"/>
      <c r="P88" s="14"/>
      <c r="R88" s="14"/>
      <c r="S88" s="14"/>
      <c r="T88" s="14"/>
      <c r="U88" s="14"/>
      <c r="V88" s="14"/>
      <c r="W88" s="42"/>
      <c r="X88" s="18"/>
      <c r="Y88" s="32"/>
      <c r="Z88" s="29"/>
      <c r="AA88" s="29"/>
      <c r="AB88" s="29"/>
      <c r="AC88" s="29"/>
      <c r="AD88" s="21"/>
    </row>
    <row r="89" spans="1:42" ht="12.75" customHeight="1">
      <c r="J89" s="8"/>
      <c r="K89" s="8"/>
      <c r="P89" s="14"/>
      <c r="R89" s="14"/>
      <c r="S89" s="14"/>
      <c r="T89" s="14"/>
      <c r="U89" s="14"/>
      <c r="V89" s="14"/>
      <c r="W89" s="42"/>
      <c r="X89" s="18"/>
      <c r="Y89" s="32"/>
      <c r="Z89" s="29"/>
      <c r="AA89" s="29"/>
      <c r="AB89" s="29"/>
      <c r="AC89" s="29"/>
      <c r="AD89" s="21"/>
    </row>
    <row r="90" spans="1:42" ht="12.75" customHeight="1">
      <c r="J90" s="8"/>
      <c r="K90" s="8"/>
      <c r="P90" s="14"/>
      <c r="R90" s="14"/>
      <c r="S90" s="14"/>
      <c r="T90" s="14"/>
      <c r="U90" s="14"/>
      <c r="V90" s="14"/>
      <c r="W90" s="42"/>
      <c r="X90" s="18"/>
      <c r="Y90" s="32"/>
      <c r="Z90" s="29"/>
      <c r="AA90" s="29"/>
      <c r="AB90" s="29"/>
      <c r="AC90" s="29"/>
      <c r="AD90" s="21"/>
    </row>
    <row r="91" spans="1:42" ht="12.75" customHeight="1">
      <c r="J91" s="8"/>
      <c r="K91" s="8"/>
      <c r="P91" s="14"/>
      <c r="R91" s="14"/>
      <c r="S91" s="14"/>
      <c r="T91" s="14"/>
      <c r="U91" s="14"/>
      <c r="V91" s="14"/>
      <c r="W91" s="42"/>
      <c r="X91" s="18"/>
      <c r="Y91" s="32"/>
      <c r="Z91" s="29"/>
      <c r="AA91" s="29"/>
      <c r="AB91" s="29"/>
      <c r="AC91" s="29"/>
      <c r="AD91" s="21"/>
    </row>
    <row r="92" spans="1:42" ht="12.75" customHeight="1">
      <c r="J92" s="8"/>
      <c r="K92" s="8"/>
      <c r="P92" s="14"/>
      <c r="R92" s="14"/>
      <c r="S92" s="14"/>
      <c r="T92" s="14"/>
      <c r="U92" s="14"/>
      <c r="V92" s="14"/>
      <c r="W92" s="42"/>
      <c r="X92" s="18"/>
      <c r="Y92" s="32"/>
      <c r="Z92" s="29"/>
      <c r="AA92" s="29"/>
      <c r="AB92" s="29"/>
      <c r="AC92" s="29"/>
      <c r="AD92" s="21"/>
    </row>
    <row r="93" spans="1:42" ht="12.75" customHeight="1">
      <c r="J93" s="8"/>
      <c r="K93" s="8"/>
      <c r="P93" s="14"/>
      <c r="R93" s="14"/>
      <c r="S93" s="14"/>
      <c r="T93" s="14"/>
      <c r="U93" s="14"/>
      <c r="V93" s="14"/>
      <c r="W93" s="42"/>
      <c r="X93" s="18"/>
      <c r="Y93" s="32"/>
      <c r="Z93" s="29"/>
      <c r="AA93" s="29"/>
      <c r="AB93" s="29"/>
      <c r="AC93" s="29"/>
      <c r="AD93" s="21"/>
    </row>
    <row r="94" spans="1:42" ht="12.75" customHeight="1">
      <c r="J94" s="8"/>
      <c r="K94" s="8"/>
      <c r="P94" s="14"/>
      <c r="R94" s="14"/>
      <c r="S94" s="14"/>
      <c r="T94" s="14"/>
      <c r="U94" s="14"/>
      <c r="V94" s="14"/>
      <c r="W94" s="42"/>
      <c r="X94" s="18"/>
      <c r="Y94" s="32"/>
      <c r="Z94" s="29"/>
      <c r="AA94" s="29"/>
      <c r="AB94" s="29"/>
      <c r="AC94" s="29"/>
      <c r="AD94" s="21"/>
    </row>
    <row r="95" spans="1:42" ht="12.75" customHeight="1">
      <c r="J95" s="8"/>
      <c r="K95" s="8"/>
      <c r="P95" s="14"/>
      <c r="R95" s="14"/>
      <c r="S95" s="14"/>
      <c r="T95" s="14"/>
      <c r="U95" s="14"/>
      <c r="V95" s="14"/>
      <c r="W95" s="42"/>
      <c r="X95" s="18"/>
      <c r="Y95" s="32"/>
      <c r="Z95" s="29"/>
      <c r="AA95" s="29"/>
      <c r="AB95" s="29"/>
      <c r="AC95" s="29"/>
      <c r="AD95" s="21"/>
    </row>
    <row r="96" spans="1:42" ht="12.75" customHeight="1">
      <c r="J96" s="8"/>
      <c r="K96" s="8"/>
      <c r="P96" s="14"/>
      <c r="R96" s="14"/>
      <c r="S96" s="14"/>
      <c r="T96" s="14"/>
      <c r="U96" s="14"/>
      <c r="V96" s="14"/>
      <c r="W96" s="42"/>
      <c r="X96" s="18"/>
      <c r="Y96" s="32"/>
      <c r="Z96" s="29"/>
      <c r="AA96" s="29"/>
      <c r="AB96" s="29"/>
      <c r="AC96" s="29"/>
      <c r="AD96" s="21"/>
    </row>
    <row r="97" spans="10:30" ht="12.75" customHeight="1">
      <c r="J97" s="8"/>
      <c r="K97" s="8"/>
      <c r="P97" s="14"/>
      <c r="R97" s="14"/>
      <c r="S97" s="14"/>
      <c r="T97" s="14"/>
      <c r="U97" s="14"/>
      <c r="V97" s="14"/>
      <c r="W97" s="42"/>
      <c r="X97" s="18"/>
      <c r="Y97" s="32"/>
      <c r="Z97" s="29"/>
      <c r="AA97" s="29"/>
      <c r="AB97" s="29"/>
      <c r="AC97" s="29"/>
      <c r="AD97" s="21"/>
    </row>
    <row r="98" spans="10:30" ht="12.75" customHeight="1">
      <c r="J98" s="8"/>
      <c r="K98" s="8"/>
      <c r="P98" s="14"/>
      <c r="R98" s="14"/>
      <c r="S98" s="14"/>
      <c r="T98" s="14"/>
      <c r="U98" s="14"/>
      <c r="V98" s="14"/>
      <c r="W98" s="42"/>
      <c r="X98" s="18"/>
      <c r="Y98" s="32"/>
      <c r="Z98" s="29"/>
      <c r="AA98" s="29"/>
      <c r="AB98" s="29"/>
      <c r="AC98" s="29"/>
      <c r="AD98" s="21"/>
    </row>
    <row r="99" spans="10:30" ht="12.75" customHeight="1">
      <c r="J99" s="8"/>
      <c r="K99" s="8"/>
      <c r="P99" s="14"/>
      <c r="R99" s="14"/>
      <c r="S99" s="14"/>
      <c r="T99" s="14"/>
      <c r="U99" s="14"/>
      <c r="V99" s="14"/>
      <c r="W99" s="42"/>
      <c r="X99" s="18"/>
      <c r="Y99" s="32"/>
      <c r="Z99" s="29"/>
      <c r="AA99" s="29"/>
      <c r="AB99" s="29"/>
      <c r="AC99" s="29"/>
      <c r="AD99" s="21"/>
    </row>
    <row r="100" spans="10:30" ht="12.75" customHeight="1">
      <c r="J100" s="8"/>
      <c r="K100" s="8"/>
      <c r="P100" s="14"/>
      <c r="R100" s="14"/>
      <c r="S100" s="14"/>
      <c r="T100" s="14"/>
      <c r="U100" s="14"/>
      <c r="V100" s="14"/>
      <c r="W100" s="42"/>
      <c r="X100" s="18"/>
      <c r="Y100" s="32"/>
      <c r="Z100" s="29"/>
      <c r="AA100" s="29"/>
      <c r="AB100" s="29"/>
      <c r="AC100" s="29"/>
      <c r="AD100" s="21"/>
    </row>
    <row r="101" spans="10:30" ht="12.75" customHeight="1">
      <c r="J101" s="8"/>
      <c r="K101" s="8"/>
      <c r="P101" s="14"/>
      <c r="R101" s="14"/>
      <c r="S101" s="14"/>
      <c r="T101" s="14"/>
      <c r="U101" s="14"/>
      <c r="V101" s="14"/>
      <c r="W101" s="42"/>
      <c r="X101" s="18"/>
      <c r="Y101" s="32"/>
      <c r="Z101" s="29"/>
      <c r="AA101" s="29"/>
      <c r="AB101" s="29"/>
      <c r="AC101" s="29"/>
      <c r="AD101" s="21"/>
    </row>
    <row r="102" spans="10:30" ht="12.75" customHeight="1">
      <c r="J102" s="8"/>
      <c r="K102" s="8"/>
      <c r="P102" s="14"/>
      <c r="R102" s="14"/>
      <c r="S102" s="14"/>
      <c r="T102" s="14"/>
      <c r="U102" s="14"/>
      <c r="V102" s="14"/>
      <c r="W102" s="42"/>
      <c r="X102" s="18"/>
      <c r="Y102" s="32"/>
      <c r="Z102" s="29"/>
      <c r="AA102" s="29"/>
      <c r="AB102" s="29"/>
      <c r="AC102" s="29"/>
      <c r="AD102" s="21"/>
    </row>
    <row r="103" spans="10:30" ht="12.75" customHeight="1">
      <c r="J103" s="8"/>
      <c r="K103" s="8"/>
      <c r="P103" s="14"/>
      <c r="R103" s="14"/>
      <c r="S103" s="14"/>
      <c r="T103" s="14"/>
      <c r="U103" s="14"/>
      <c r="V103" s="14"/>
      <c r="W103" s="42"/>
      <c r="X103" s="18"/>
      <c r="Y103" s="32"/>
      <c r="Z103" s="29"/>
      <c r="AA103" s="29"/>
      <c r="AB103" s="29"/>
      <c r="AC103" s="29"/>
      <c r="AD103" s="21"/>
    </row>
    <row r="104" spans="10:30" ht="12.75" customHeight="1">
      <c r="J104" s="8"/>
      <c r="K104" s="8"/>
      <c r="P104" s="14"/>
      <c r="R104" s="14"/>
      <c r="S104" s="14"/>
      <c r="T104" s="14"/>
      <c r="U104" s="14"/>
      <c r="V104" s="14"/>
      <c r="W104" s="42"/>
      <c r="X104" s="18"/>
      <c r="Y104" s="32"/>
      <c r="Z104" s="29"/>
      <c r="AA104" s="29"/>
      <c r="AB104" s="29"/>
      <c r="AC104" s="29"/>
      <c r="AD104" s="21"/>
    </row>
    <row r="105" spans="10:30" ht="12.75" customHeight="1">
      <c r="J105" s="8"/>
      <c r="K105" s="8"/>
      <c r="P105" s="14"/>
      <c r="R105" s="14"/>
      <c r="S105" s="14"/>
      <c r="T105" s="14"/>
      <c r="U105" s="14"/>
      <c r="V105" s="14"/>
      <c r="W105" s="42"/>
      <c r="X105" s="18"/>
      <c r="Y105" s="32"/>
      <c r="Z105" s="29"/>
      <c r="AA105" s="29"/>
      <c r="AB105" s="29"/>
      <c r="AC105" s="29"/>
      <c r="AD105" s="21"/>
    </row>
    <row r="106" spans="10:30" ht="12.75" customHeight="1">
      <c r="J106" s="8"/>
      <c r="K106" s="8"/>
      <c r="P106" s="14"/>
      <c r="R106" s="14"/>
      <c r="S106" s="14"/>
      <c r="T106" s="14"/>
      <c r="U106" s="14"/>
      <c r="V106" s="14"/>
      <c r="W106" s="42"/>
      <c r="X106" s="18"/>
      <c r="Y106" s="32"/>
      <c r="Z106" s="29"/>
      <c r="AA106" s="29"/>
      <c r="AB106" s="29"/>
      <c r="AC106" s="29"/>
      <c r="AD106" s="21"/>
    </row>
    <row r="107" spans="10:30" ht="12.75" customHeight="1">
      <c r="J107" s="8"/>
      <c r="K107" s="8"/>
      <c r="P107" s="14"/>
      <c r="R107" s="14"/>
      <c r="S107" s="14"/>
      <c r="T107" s="14"/>
      <c r="U107" s="14"/>
      <c r="V107" s="14"/>
      <c r="W107" s="42"/>
      <c r="X107" s="18"/>
      <c r="Y107" s="32"/>
      <c r="Z107" s="29"/>
      <c r="AA107" s="29"/>
      <c r="AB107" s="29"/>
      <c r="AC107" s="29"/>
      <c r="AD107" s="21"/>
    </row>
    <row r="108" spans="10:30" ht="12.75" customHeight="1">
      <c r="J108" s="8"/>
      <c r="K108" s="8"/>
      <c r="P108" s="14"/>
      <c r="R108" s="14"/>
      <c r="S108" s="14"/>
      <c r="T108" s="14"/>
      <c r="U108" s="14"/>
      <c r="V108" s="14"/>
      <c r="W108" s="42"/>
      <c r="X108" s="18"/>
      <c r="Y108" s="32"/>
      <c r="Z108" s="29"/>
      <c r="AA108" s="29"/>
      <c r="AB108" s="29"/>
      <c r="AC108" s="29"/>
      <c r="AD108" s="21"/>
    </row>
    <row r="109" spans="10:30" ht="12.75" customHeight="1">
      <c r="J109" s="8"/>
      <c r="K109" s="8"/>
      <c r="P109" s="14"/>
      <c r="R109" s="14"/>
      <c r="S109" s="14"/>
      <c r="T109" s="14"/>
      <c r="U109" s="14"/>
      <c r="V109" s="14"/>
      <c r="W109" s="42"/>
      <c r="X109" s="18"/>
      <c r="Y109" s="32"/>
      <c r="Z109" s="29"/>
      <c r="AA109" s="29"/>
      <c r="AB109" s="29"/>
      <c r="AC109" s="29"/>
      <c r="AD109" s="21"/>
    </row>
    <row r="110" spans="10:30" ht="12.75" customHeight="1">
      <c r="J110" s="8"/>
      <c r="K110" s="8"/>
      <c r="P110" s="14"/>
      <c r="R110" s="14"/>
      <c r="S110" s="14"/>
      <c r="T110" s="14"/>
      <c r="U110" s="14"/>
      <c r="V110" s="14"/>
      <c r="W110" s="42"/>
      <c r="X110" s="18"/>
      <c r="Y110" s="32"/>
      <c r="Z110" s="29"/>
      <c r="AA110" s="29"/>
      <c r="AB110" s="29"/>
      <c r="AC110" s="29"/>
      <c r="AD110" s="21"/>
    </row>
    <row r="111" spans="10:30" ht="12.75" customHeight="1">
      <c r="J111" s="8"/>
      <c r="K111" s="8"/>
      <c r="P111" s="14"/>
      <c r="R111" s="14"/>
      <c r="S111" s="14"/>
      <c r="T111" s="14"/>
      <c r="U111" s="14"/>
      <c r="V111" s="14"/>
      <c r="W111" s="42"/>
      <c r="X111" s="18"/>
      <c r="Y111" s="32"/>
      <c r="Z111" s="29"/>
      <c r="AA111" s="29"/>
      <c r="AB111" s="29"/>
      <c r="AC111" s="29"/>
      <c r="AD111" s="21"/>
    </row>
    <row r="112" spans="10:30" ht="12.75" customHeight="1">
      <c r="J112" s="8"/>
      <c r="K112" s="8"/>
      <c r="P112" s="14"/>
      <c r="R112" s="14"/>
      <c r="S112" s="14"/>
      <c r="T112" s="14"/>
      <c r="U112" s="14"/>
      <c r="V112" s="14"/>
      <c r="W112" s="42"/>
      <c r="X112" s="18"/>
      <c r="Y112" s="32"/>
      <c r="Z112" s="29"/>
      <c r="AA112" s="29"/>
      <c r="AB112" s="29"/>
      <c r="AC112" s="29"/>
      <c r="AD112" s="21"/>
    </row>
    <row r="113" spans="10:30" ht="12.75" customHeight="1">
      <c r="J113" s="8"/>
      <c r="K113" s="8"/>
      <c r="P113" s="14"/>
      <c r="R113" s="14"/>
      <c r="S113" s="14"/>
      <c r="T113" s="14"/>
      <c r="U113" s="14"/>
      <c r="V113" s="14"/>
      <c r="W113" s="42"/>
      <c r="X113" s="18"/>
      <c r="Y113" s="32"/>
      <c r="Z113" s="29"/>
      <c r="AA113" s="29"/>
      <c r="AB113" s="29"/>
      <c r="AC113" s="29"/>
      <c r="AD113" s="21"/>
    </row>
    <row r="114" spans="10:30" ht="12.75" customHeight="1">
      <c r="J114" s="8"/>
      <c r="K114" s="8"/>
      <c r="P114" s="14"/>
      <c r="R114" s="14"/>
      <c r="S114" s="14"/>
      <c r="T114" s="14"/>
      <c r="U114" s="14"/>
      <c r="V114" s="14"/>
      <c r="W114" s="42"/>
      <c r="X114" s="18"/>
      <c r="Y114" s="32"/>
      <c r="Z114" s="29"/>
      <c r="AA114" s="29"/>
      <c r="AB114" s="29"/>
      <c r="AC114" s="29"/>
      <c r="AD114" s="21"/>
    </row>
    <row r="115" spans="10:30" ht="12.75" customHeight="1">
      <c r="J115" s="8"/>
      <c r="K115" s="8"/>
      <c r="P115" s="14"/>
      <c r="R115" s="14"/>
      <c r="S115" s="14"/>
      <c r="T115" s="14"/>
      <c r="U115" s="14"/>
      <c r="V115" s="14"/>
      <c r="W115" s="42"/>
      <c r="X115" s="18"/>
      <c r="Y115" s="32"/>
      <c r="Z115" s="29"/>
      <c r="AA115" s="29"/>
      <c r="AB115" s="29"/>
      <c r="AC115" s="29"/>
      <c r="AD115" s="21"/>
    </row>
    <row r="116" spans="10:30" ht="12.75" customHeight="1">
      <c r="J116" s="8"/>
      <c r="K116" s="8"/>
      <c r="P116" s="14"/>
      <c r="R116" s="14"/>
      <c r="S116" s="14"/>
      <c r="T116" s="14"/>
      <c r="U116" s="14"/>
      <c r="V116" s="14"/>
      <c r="W116" s="42"/>
      <c r="X116" s="18"/>
      <c r="Y116" s="32"/>
      <c r="Z116" s="29"/>
      <c r="AA116" s="29"/>
      <c r="AB116" s="29"/>
      <c r="AC116" s="29"/>
      <c r="AD116" s="21"/>
    </row>
    <row r="117" spans="10:30" ht="12.75" customHeight="1">
      <c r="J117" s="8"/>
      <c r="K117" s="8"/>
      <c r="P117" s="14"/>
      <c r="R117" s="14"/>
      <c r="S117" s="14"/>
      <c r="T117" s="14"/>
      <c r="U117" s="14"/>
      <c r="V117" s="14"/>
      <c r="W117" s="42"/>
      <c r="X117" s="18"/>
      <c r="Y117" s="32"/>
      <c r="Z117" s="29"/>
      <c r="AA117" s="29"/>
      <c r="AB117" s="29"/>
      <c r="AC117" s="29"/>
      <c r="AD117" s="21"/>
    </row>
    <row r="118" spans="10:30" ht="12.75" customHeight="1">
      <c r="J118" s="8"/>
      <c r="K118" s="8"/>
      <c r="P118" s="14"/>
      <c r="R118" s="14"/>
      <c r="S118" s="14"/>
      <c r="T118" s="14"/>
      <c r="U118" s="14"/>
      <c r="V118" s="14"/>
      <c r="W118" s="42"/>
      <c r="X118" s="18"/>
      <c r="Y118" s="32"/>
      <c r="Z118" s="29"/>
      <c r="AA118" s="29"/>
      <c r="AB118" s="29"/>
      <c r="AC118" s="29"/>
      <c r="AD118" s="21"/>
    </row>
    <row r="119" spans="10:30" ht="12.75" customHeight="1">
      <c r="J119" s="8"/>
      <c r="K119" s="8"/>
      <c r="P119" s="14"/>
      <c r="R119" s="14"/>
      <c r="S119" s="14"/>
      <c r="T119" s="14"/>
      <c r="U119" s="14"/>
      <c r="V119" s="14"/>
      <c r="W119" s="42"/>
      <c r="X119" s="18"/>
      <c r="Y119" s="32"/>
      <c r="Z119" s="29"/>
      <c r="AA119" s="29"/>
      <c r="AB119" s="29"/>
      <c r="AC119" s="29"/>
      <c r="AD119" s="21"/>
    </row>
    <row r="120" spans="10:30" ht="12.75" customHeight="1">
      <c r="J120" s="8"/>
      <c r="K120" s="8"/>
      <c r="P120" s="14"/>
      <c r="R120" s="14"/>
      <c r="S120" s="14"/>
      <c r="T120" s="14"/>
      <c r="U120" s="14"/>
      <c r="V120" s="14"/>
      <c r="W120" s="42"/>
      <c r="X120" s="18"/>
      <c r="Y120" s="32"/>
      <c r="Z120" s="29"/>
      <c r="AA120" s="29"/>
      <c r="AB120" s="29"/>
      <c r="AC120" s="29"/>
      <c r="AD120" s="21"/>
    </row>
    <row r="121" spans="10:30" ht="12.75" customHeight="1">
      <c r="J121" s="8"/>
      <c r="K121" s="8"/>
      <c r="P121" s="14"/>
      <c r="R121" s="14"/>
      <c r="S121" s="14"/>
      <c r="T121" s="14"/>
      <c r="U121" s="14"/>
      <c r="V121" s="14"/>
      <c r="W121" s="42"/>
      <c r="X121" s="18"/>
      <c r="Y121" s="32"/>
      <c r="Z121" s="29"/>
      <c r="AA121" s="29"/>
      <c r="AB121" s="29"/>
      <c r="AC121" s="29"/>
      <c r="AD121" s="21"/>
    </row>
    <row r="122" spans="10:30" ht="12.75" customHeight="1">
      <c r="J122" s="8"/>
      <c r="K122" s="8"/>
      <c r="P122" s="14"/>
      <c r="R122" s="14"/>
      <c r="S122" s="14"/>
      <c r="T122" s="14"/>
      <c r="U122" s="14"/>
      <c r="V122" s="14"/>
      <c r="W122" s="42"/>
      <c r="X122" s="18"/>
      <c r="Y122" s="32"/>
      <c r="Z122" s="29"/>
      <c r="AA122" s="29"/>
      <c r="AB122" s="29"/>
      <c r="AC122" s="29"/>
      <c r="AD122" s="21"/>
    </row>
    <row r="123" spans="10:30" ht="12.75" customHeight="1">
      <c r="J123" s="8"/>
      <c r="K123" s="8"/>
      <c r="P123" s="14"/>
      <c r="R123" s="14"/>
      <c r="S123" s="14"/>
      <c r="T123" s="14"/>
      <c r="U123" s="14"/>
      <c r="V123" s="14"/>
      <c r="W123" s="42"/>
      <c r="X123" s="18"/>
      <c r="Y123" s="32"/>
      <c r="Z123" s="29"/>
      <c r="AA123" s="29"/>
      <c r="AB123" s="29"/>
      <c r="AC123" s="29"/>
      <c r="AD123" s="21"/>
    </row>
    <row r="124" spans="10:30" ht="12.75" customHeight="1">
      <c r="J124" s="8"/>
      <c r="K124" s="8"/>
      <c r="P124" s="14"/>
      <c r="R124" s="14"/>
      <c r="S124" s="14"/>
      <c r="T124" s="14"/>
      <c r="U124" s="14"/>
      <c r="V124" s="14"/>
      <c r="W124" s="42"/>
      <c r="X124" s="18"/>
      <c r="Y124" s="32"/>
      <c r="Z124" s="29"/>
      <c r="AA124" s="29"/>
      <c r="AB124" s="29"/>
      <c r="AC124" s="29"/>
      <c r="AD124" s="21"/>
    </row>
    <row r="125" spans="10:30" ht="12.75" customHeight="1">
      <c r="J125" s="8"/>
      <c r="K125" s="8"/>
      <c r="P125" s="14"/>
      <c r="R125" s="14"/>
      <c r="S125" s="14"/>
      <c r="T125" s="14"/>
      <c r="U125" s="14"/>
      <c r="V125" s="14"/>
      <c r="W125" s="42"/>
      <c r="X125" s="18"/>
      <c r="Y125" s="32"/>
      <c r="Z125" s="29"/>
      <c r="AA125" s="29"/>
      <c r="AB125" s="29"/>
      <c r="AC125" s="29"/>
      <c r="AD125" s="21"/>
    </row>
    <row r="126" spans="10:30" ht="12.75" customHeight="1">
      <c r="J126" s="8"/>
      <c r="K126" s="8"/>
      <c r="P126" s="14"/>
      <c r="R126" s="14"/>
      <c r="S126" s="14"/>
      <c r="T126" s="14"/>
      <c r="U126" s="14"/>
      <c r="V126" s="14"/>
      <c r="W126" s="42"/>
      <c r="X126" s="18"/>
      <c r="Y126" s="32"/>
      <c r="Z126" s="29"/>
      <c r="AA126" s="29"/>
      <c r="AB126" s="29"/>
      <c r="AC126" s="29"/>
      <c r="AD126" s="21"/>
    </row>
    <row r="127" spans="10:30" ht="12.75" customHeight="1">
      <c r="J127" s="8"/>
      <c r="K127" s="8"/>
      <c r="P127" s="14"/>
      <c r="R127" s="14"/>
      <c r="S127" s="14"/>
      <c r="T127" s="14"/>
      <c r="U127" s="14"/>
      <c r="V127" s="14"/>
      <c r="W127" s="42"/>
      <c r="X127" s="18"/>
      <c r="Y127" s="32"/>
      <c r="Z127" s="29"/>
      <c r="AA127" s="29"/>
      <c r="AB127" s="29"/>
      <c r="AC127" s="29"/>
      <c r="AD127" s="21"/>
    </row>
    <row r="128" spans="10:30" ht="12.75" customHeight="1">
      <c r="J128" s="8"/>
      <c r="K128" s="8"/>
      <c r="P128" s="14"/>
      <c r="R128" s="14"/>
      <c r="S128" s="14"/>
      <c r="T128" s="14"/>
      <c r="U128" s="14"/>
      <c r="V128" s="14"/>
      <c r="W128" s="42"/>
      <c r="X128" s="18"/>
      <c r="Y128" s="32"/>
      <c r="Z128" s="29"/>
      <c r="AA128" s="29"/>
      <c r="AB128" s="29"/>
      <c r="AC128" s="29"/>
      <c r="AD128" s="21"/>
    </row>
    <row r="129" spans="10:30" ht="12.75" customHeight="1">
      <c r="J129" s="8"/>
      <c r="K129" s="8"/>
      <c r="P129" s="14"/>
      <c r="R129" s="14"/>
      <c r="S129" s="14"/>
      <c r="T129" s="14"/>
      <c r="U129" s="14"/>
      <c r="V129" s="14"/>
      <c r="W129" s="42"/>
      <c r="X129" s="18"/>
      <c r="Y129" s="32"/>
      <c r="Z129" s="29"/>
      <c r="AA129" s="29"/>
      <c r="AB129" s="29"/>
      <c r="AC129" s="29"/>
      <c r="AD129" s="21"/>
    </row>
    <row r="130" spans="10:30" ht="12.75" customHeight="1">
      <c r="J130" s="8"/>
      <c r="K130" s="8"/>
      <c r="P130" s="14"/>
      <c r="R130" s="14"/>
      <c r="S130" s="14"/>
      <c r="T130" s="14"/>
      <c r="U130" s="14"/>
      <c r="V130" s="14"/>
      <c r="W130" s="42"/>
      <c r="X130" s="18"/>
      <c r="Y130" s="32"/>
      <c r="Z130" s="29"/>
      <c r="AA130" s="29"/>
      <c r="AB130" s="29"/>
      <c r="AC130" s="29"/>
      <c r="AD130" s="21"/>
    </row>
    <row r="131" spans="10:30" ht="12.75" customHeight="1">
      <c r="J131" s="8"/>
      <c r="K131" s="8"/>
      <c r="P131" s="14"/>
      <c r="R131" s="14"/>
      <c r="S131" s="14"/>
      <c r="T131" s="14"/>
      <c r="U131" s="14"/>
      <c r="V131" s="14"/>
      <c r="W131" s="42"/>
      <c r="X131" s="18"/>
      <c r="Y131" s="32"/>
      <c r="Z131" s="29"/>
      <c r="AA131" s="29"/>
      <c r="AB131" s="29"/>
      <c r="AC131" s="29"/>
      <c r="AD131" s="21"/>
    </row>
    <row r="132" spans="10:30" ht="12.75" customHeight="1">
      <c r="J132" s="8"/>
      <c r="K132" s="8"/>
      <c r="P132" s="14"/>
      <c r="R132" s="14"/>
      <c r="S132" s="14"/>
      <c r="T132" s="14"/>
      <c r="U132" s="14"/>
      <c r="V132" s="14"/>
      <c r="W132" s="42"/>
      <c r="X132" s="18"/>
      <c r="Y132" s="32"/>
      <c r="Z132" s="29"/>
      <c r="AA132" s="29"/>
      <c r="AB132" s="29"/>
      <c r="AC132" s="29"/>
      <c r="AD132" s="21"/>
    </row>
    <row r="133" spans="10:30" ht="12.75" customHeight="1">
      <c r="J133" s="8"/>
      <c r="K133" s="8"/>
      <c r="P133" s="14"/>
      <c r="R133" s="14"/>
      <c r="S133" s="14"/>
      <c r="T133" s="14"/>
      <c r="U133" s="14"/>
      <c r="V133" s="14"/>
      <c r="W133" s="42"/>
      <c r="X133" s="18"/>
      <c r="Y133" s="32"/>
      <c r="Z133" s="29"/>
      <c r="AA133" s="29"/>
      <c r="AB133" s="29"/>
      <c r="AC133" s="29"/>
      <c r="AD133" s="21"/>
    </row>
    <row r="134" spans="10:30" ht="12.75" customHeight="1">
      <c r="J134" s="8"/>
      <c r="K134" s="8"/>
      <c r="P134" s="14"/>
      <c r="R134" s="14"/>
      <c r="S134" s="14"/>
      <c r="T134" s="14"/>
      <c r="U134" s="14"/>
      <c r="V134" s="14"/>
      <c r="W134" s="42"/>
      <c r="X134" s="18"/>
      <c r="Y134" s="32"/>
      <c r="Z134" s="29"/>
      <c r="AA134" s="29"/>
      <c r="AB134" s="29"/>
      <c r="AC134" s="29"/>
      <c r="AD134" s="21"/>
    </row>
    <row r="135" spans="10:30" ht="12.75" customHeight="1">
      <c r="J135" s="8"/>
      <c r="K135" s="8"/>
      <c r="P135" s="14"/>
      <c r="R135" s="14"/>
      <c r="S135" s="14"/>
      <c r="T135" s="14"/>
      <c r="U135" s="14"/>
      <c r="V135" s="14"/>
      <c r="W135" s="42"/>
      <c r="X135" s="18"/>
      <c r="Y135" s="32"/>
      <c r="Z135" s="29"/>
      <c r="AA135" s="29"/>
      <c r="AB135" s="29"/>
      <c r="AC135" s="29"/>
      <c r="AD135" s="21"/>
    </row>
    <row r="136" spans="10:30" ht="12.75" customHeight="1">
      <c r="J136" s="8"/>
      <c r="K136" s="8"/>
      <c r="P136" s="14"/>
      <c r="R136" s="14"/>
      <c r="S136" s="14"/>
      <c r="T136" s="14"/>
      <c r="U136" s="14"/>
      <c r="V136" s="14"/>
      <c r="W136" s="42"/>
      <c r="X136" s="18"/>
      <c r="Y136" s="32"/>
      <c r="Z136" s="29"/>
      <c r="AA136" s="29"/>
      <c r="AB136" s="29"/>
      <c r="AC136" s="29"/>
      <c r="AD136" s="21"/>
    </row>
    <row r="137" spans="10:30" ht="12.75" customHeight="1">
      <c r="J137" s="8"/>
      <c r="K137" s="8"/>
      <c r="P137" s="14"/>
      <c r="R137" s="14"/>
      <c r="S137" s="14"/>
      <c r="T137" s="14"/>
      <c r="U137" s="14"/>
      <c r="V137" s="14"/>
      <c r="W137" s="42"/>
      <c r="X137" s="18"/>
      <c r="Y137" s="32"/>
      <c r="Z137" s="29"/>
      <c r="AA137" s="29"/>
      <c r="AB137" s="29"/>
      <c r="AC137" s="29"/>
      <c r="AD137" s="21"/>
    </row>
    <row r="138" spans="10:30" ht="12.75" customHeight="1">
      <c r="J138" s="8"/>
      <c r="K138" s="8"/>
      <c r="P138" s="14"/>
      <c r="R138" s="14"/>
      <c r="S138" s="14"/>
      <c r="T138" s="14"/>
      <c r="U138" s="14"/>
      <c r="V138" s="14"/>
      <c r="W138" s="42"/>
      <c r="X138" s="18"/>
      <c r="Y138" s="32"/>
      <c r="Z138" s="29"/>
      <c r="AA138" s="29"/>
      <c r="AB138" s="29"/>
      <c r="AC138" s="29"/>
      <c r="AD138" s="21"/>
    </row>
    <row r="139" spans="10:30" ht="12.75" customHeight="1">
      <c r="J139" s="8"/>
      <c r="K139" s="8"/>
      <c r="P139" s="14"/>
      <c r="R139" s="14"/>
      <c r="S139" s="14"/>
      <c r="T139" s="14"/>
      <c r="U139" s="14"/>
      <c r="V139" s="14"/>
      <c r="W139" s="42"/>
      <c r="X139" s="18"/>
      <c r="Y139" s="32"/>
      <c r="Z139" s="29"/>
      <c r="AA139" s="29"/>
      <c r="AB139" s="29"/>
      <c r="AC139" s="29"/>
      <c r="AD139" s="21"/>
    </row>
    <row r="140" spans="10:30" ht="12.75" customHeight="1">
      <c r="J140" s="8"/>
      <c r="K140" s="8"/>
      <c r="P140" s="14"/>
      <c r="R140" s="14"/>
      <c r="S140" s="14"/>
      <c r="T140" s="14"/>
      <c r="U140" s="14"/>
      <c r="V140" s="14"/>
      <c r="W140" s="42"/>
      <c r="X140" s="18"/>
      <c r="Y140" s="32"/>
      <c r="Z140" s="29"/>
      <c r="AA140" s="29"/>
      <c r="AB140" s="29"/>
      <c r="AC140" s="29"/>
      <c r="AD140" s="21"/>
    </row>
    <row r="141" spans="10:30" ht="12.75" customHeight="1">
      <c r="J141" s="8"/>
      <c r="K141" s="8"/>
      <c r="P141" s="14"/>
      <c r="R141" s="14"/>
      <c r="S141" s="14"/>
      <c r="T141" s="14"/>
      <c r="U141" s="14"/>
      <c r="V141" s="14"/>
      <c r="W141" s="42"/>
      <c r="X141" s="18"/>
      <c r="Y141" s="32"/>
      <c r="Z141" s="29"/>
      <c r="AA141" s="29"/>
      <c r="AB141" s="29"/>
      <c r="AC141" s="29"/>
      <c r="AD141" s="21"/>
    </row>
    <row r="142" spans="10:30" ht="12.75" customHeight="1">
      <c r="J142" s="8"/>
      <c r="K142" s="8"/>
      <c r="P142" s="14"/>
      <c r="R142" s="14"/>
      <c r="S142" s="14"/>
      <c r="T142" s="14"/>
      <c r="U142" s="14"/>
      <c r="V142" s="14"/>
      <c r="W142" s="42"/>
      <c r="X142" s="18"/>
      <c r="Y142" s="32"/>
      <c r="Z142" s="29"/>
      <c r="AA142" s="29"/>
      <c r="AB142" s="29"/>
      <c r="AC142" s="29"/>
      <c r="AD142" s="21"/>
    </row>
    <row r="143" spans="10:30" ht="12.75" customHeight="1">
      <c r="J143" s="8"/>
      <c r="K143" s="8"/>
      <c r="P143" s="14"/>
      <c r="R143" s="14"/>
      <c r="S143" s="14"/>
      <c r="T143" s="14"/>
      <c r="U143" s="14"/>
      <c r="V143" s="14"/>
      <c r="W143" s="42"/>
      <c r="X143" s="18"/>
      <c r="Y143" s="32"/>
      <c r="Z143" s="29"/>
      <c r="AA143" s="29"/>
      <c r="AB143" s="29"/>
      <c r="AC143" s="29"/>
      <c r="AD143" s="21"/>
    </row>
    <row r="144" spans="10:30" ht="12.75" customHeight="1">
      <c r="J144" s="8"/>
      <c r="K144" s="8"/>
      <c r="P144" s="14"/>
      <c r="R144" s="14"/>
      <c r="S144" s="14"/>
      <c r="T144" s="14"/>
      <c r="U144" s="14"/>
      <c r="V144" s="14"/>
      <c r="W144" s="42"/>
      <c r="X144" s="18"/>
      <c r="Y144" s="32"/>
      <c r="Z144" s="29"/>
      <c r="AA144" s="29"/>
      <c r="AB144" s="29"/>
      <c r="AC144" s="29"/>
      <c r="AD144" s="21"/>
    </row>
    <row r="145" spans="10:30" ht="12.75" customHeight="1">
      <c r="J145" s="8"/>
      <c r="K145" s="8"/>
      <c r="P145" s="14"/>
      <c r="R145" s="14"/>
      <c r="S145" s="14"/>
      <c r="T145" s="14"/>
      <c r="U145" s="14"/>
      <c r="V145" s="14"/>
      <c r="W145" s="42"/>
      <c r="X145" s="18"/>
      <c r="Y145" s="32"/>
      <c r="Z145" s="29"/>
      <c r="AA145" s="29"/>
      <c r="AB145" s="29"/>
      <c r="AC145" s="29"/>
      <c r="AD145" s="21"/>
    </row>
    <row r="146" spans="10:30" ht="12.75" customHeight="1">
      <c r="J146" s="8"/>
      <c r="K146" s="8"/>
      <c r="P146" s="14"/>
      <c r="R146" s="14"/>
      <c r="S146" s="14"/>
      <c r="T146" s="14"/>
      <c r="U146" s="14"/>
      <c r="V146" s="14"/>
      <c r="W146" s="42"/>
      <c r="X146" s="18"/>
      <c r="Y146" s="32"/>
      <c r="Z146" s="29"/>
      <c r="AA146" s="29"/>
      <c r="AB146" s="29"/>
      <c r="AC146" s="29"/>
      <c r="AD146" s="21"/>
    </row>
    <row r="147" spans="10:30" ht="12.75" customHeight="1">
      <c r="J147" s="8"/>
      <c r="K147" s="8"/>
      <c r="P147" s="14"/>
      <c r="R147" s="14"/>
      <c r="S147" s="14"/>
      <c r="T147" s="14"/>
      <c r="U147" s="14"/>
      <c r="V147" s="14"/>
      <c r="W147" s="42"/>
      <c r="X147" s="18"/>
      <c r="Y147" s="32"/>
      <c r="Z147" s="29"/>
      <c r="AA147" s="29"/>
      <c r="AB147" s="29"/>
      <c r="AC147" s="29"/>
      <c r="AD147" s="21"/>
    </row>
    <row r="148" spans="10:30" ht="12.75" customHeight="1">
      <c r="J148" s="8"/>
      <c r="K148" s="8"/>
      <c r="P148" s="14"/>
      <c r="R148" s="14"/>
      <c r="S148" s="14"/>
      <c r="T148" s="14"/>
      <c r="U148" s="14"/>
      <c r="V148" s="14"/>
      <c r="W148" s="42"/>
      <c r="X148" s="18"/>
      <c r="Y148" s="32"/>
      <c r="Z148" s="29"/>
      <c r="AA148" s="29"/>
      <c r="AB148" s="29"/>
      <c r="AC148" s="29"/>
      <c r="AD148" s="21"/>
    </row>
    <row r="149" spans="10:30" ht="12.75" customHeight="1">
      <c r="J149" s="8"/>
      <c r="K149" s="8"/>
      <c r="P149" s="14"/>
      <c r="R149" s="14"/>
      <c r="S149" s="14"/>
      <c r="T149" s="14"/>
      <c r="U149" s="14"/>
      <c r="V149" s="14"/>
      <c r="W149" s="42"/>
      <c r="X149" s="18"/>
      <c r="Y149" s="32"/>
      <c r="Z149" s="29"/>
      <c r="AA149" s="29"/>
      <c r="AB149" s="29"/>
      <c r="AC149" s="29"/>
      <c r="AD149" s="21"/>
    </row>
    <row r="150" spans="10:30" ht="12.75" customHeight="1">
      <c r="J150" s="8"/>
      <c r="K150" s="8"/>
      <c r="P150" s="14"/>
      <c r="R150" s="14"/>
      <c r="S150" s="14"/>
      <c r="T150" s="14"/>
      <c r="U150" s="14"/>
      <c r="V150" s="14"/>
      <c r="W150" s="42"/>
      <c r="X150" s="18"/>
      <c r="Y150" s="32"/>
      <c r="Z150" s="29"/>
      <c r="AA150" s="29"/>
      <c r="AB150" s="29"/>
      <c r="AC150" s="29"/>
      <c r="AD150" s="21"/>
    </row>
    <row r="151" spans="10:30" ht="12.75" customHeight="1">
      <c r="J151" s="8"/>
      <c r="K151" s="8"/>
      <c r="P151" s="14"/>
      <c r="R151" s="14"/>
      <c r="S151" s="14"/>
      <c r="T151" s="14"/>
      <c r="U151" s="14"/>
      <c r="V151" s="14"/>
      <c r="W151" s="42"/>
      <c r="X151" s="18"/>
      <c r="Y151" s="32"/>
      <c r="Z151" s="29"/>
      <c r="AA151" s="29"/>
      <c r="AB151" s="29"/>
      <c r="AC151" s="29"/>
      <c r="AD151" s="21"/>
    </row>
    <row r="152" spans="10:30" ht="12.75" customHeight="1">
      <c r="J152" s="8"/>
      <c r="K152" s="8"/>
      <c r="P152" s="14"/>
      <c r="R152" s="14"/>
      <c r="S152" s="14"/>
      <c r="T152" s="14"/>
      <c r="U152" s="14"/>
      <c r="V152" s="14"/>
      <c r="W152" s="42"/>
      <c r="X152" s="18"/>
      <c r="Y152" s="32"/>
      <c r="Z152" s="29"/>
      <c r="AA152" s="29"/>
      <c r="AB152" s="29"/>
      <c r="AC152" s="29"/>
      <c r="AD152" s="21"/>
    </row>
    <row r="153" spans="10:30" ht="12.75" customHeight="1">
      <c r="J153" s="8"/>
      <c r="K153" s="8"/>
      <c r="P153" s="14"/>
      <c r="R153" s="14"/>
      <c r="S153" s="14"/>
      <c r="T153" s="14"/>
      <c r="U153" s="14"/>
      <c r="V153" s="14"/>
      <c r="W153" s="42"/>
      <c r="X153" s="18"/>
      <c r="Y153" s="32"/>
      <c r="Z153" s="29"/>
      <c r="AA153" s="29"/>
      <c r="AB153" s="29"/>
      <c r="AC153" s="29"/>
      <c r="AD153" s="21"/>
    </row>
    <row r="154" spans="10:30" ht="12.75" customHeight="1">
      <c r="J154" s="8"/>
      <c r="K154" s="8"/>
      <c r="P154" s="14"/>
      <c r="R154" s="14"/>
      <c r="S154" s="14"/>
      <c r="T154" s="14"/>
      <c r="U154" s="14"/>
      <c r="V154" s="14"/>
      <c r="W154" s="42"/>
      <c r="X154" s="18"/>
      <c r="Y154" s="32"/>
      <c r="Z154" s="29"/>
      <c r="AA154" s="29"/>
      <c r="AB154" s="29"/>
      <c r="AC154" s="29"/>
      <c r="AD154" s="21"/>
    </row>
    <row r="155" spans="10:30" ht="12.75" customHeight="1">
      <c r="J155" s="8"/>
      <c r="K155" s="8"/>
      <c r="P155" s="14"/>
      <c r="R155" s="14"/>
      <c r="S155" s="14"/>
      <c r="T155" s="14"/>
      <c r="U155" s="14"/>
      <c r="V155" s="14"/>
      <c r="W155" s="42"/>
      <c r="X155" s="18"/>
      <c r="Y155" s="32"/>
      <c r="Z155" s="29"/>
      <c r="AA155" s="29"/>
      <c r="AB155" s="29"/>
      <c r="AC155" s="29"/>
      <c r="AD155" s="21"/>
    </row>
    <row r="156" spans="10:30" ht="12.75" customHeight="1">
      <c r="J156" s="8"/>
      <c r="K156" s="8"/>
      <c r="P156" s="14"/>
      <c r="R156" s="14"/>
      <c r="S156" s="14"/>
      <c r="T156" s="14"/>
      <c r="U156" s="14"/>
      <c r="V156" s="14"/>
      <c r="W156" s="42"/>
      <c r="X156" s="18"/>
      <c r="Y156" s="32"/>
      <c r="Z156" s="29"/>
      <c r="AA156" s="29"/>
      <c r="AB156" s="29"/>
      <c r="AC156" s="29"/>
      <c r="AD156" s="21"/>
    </row>
    <row r="157" spans="10:30" ht="12.75" customHeight="1">
      <c r="J157" s="8"/>
      <c r="K157" s="8"/>
      <c r="P157" s="14"/>
      <c r="R157" s="14"/>
      <c r="S157" s="14"/>
      <c r="T157" s="14"/>
      <c r="U157" s="14"/>
      <c r="V157" s="14"/>
      <c r="W157" s="42"/>
      <c r="X157" s="18"/>
      <c r="Y157" s="32"/>
      <c r="Z157" s="29"/>
      <c r="AA157" s="29"/>
      <c r="AB157" s="29"/>
      <c r="AC157" s="29"/>
      <c r="AD157" s="21"/>
    </row>
    <row r="158" spans="10:30" ht="12.75" customHeight="1">
      <c r="J158" s="8"/>
      <c r="K158" s="8"/>
      <c r="P158" s="14"/>
      <c r="R158" s="14"/>
      <c r="S158" s="14"/>
      <c r="T158" s="14"/>
      <c r="U158" s="14"/>
      <c r="V158" s="14"/>
      <c r="W158" s="42"/>
      <c r="X158" s="18"/>
      <c r="Y158" s="32"/>
      <c r="Z158" s="29"/>
      <c r="AA158" s="29"/>
      <c r="AB158" s="29"/>
      <c r="AC158" s="29"/>
      <c r="AD158" s="21"/>
    </row>
    <row r="159" spans="10:30" ht="12.75" customHeight="1">
      <c r="J159" s="8"/>
      <c r="K159" s="8"/>
      <c r="P159" s="14"/>
      <c r="R159" s="14"/>
      <c r="S159" s="14"/>
      <c r="T159" s="14"/>
      <c r="U159" s="14"/>
      <c r="V159" s="14"/>
      <c r="W159" s="42"/>
      <c r="X159" s="18"/>
      <c r="Y159" s="32"/>
      <c r="Z159" s="29"/>
      <c r="AA159" s="29"/>
      <c r="AB159" s="29"/>
      <c r="AC159" s="29"/>
      <c r="AD159" s="21"/>
    </row>
    <row r="160" spans="10:30" ht="12.75" customHeight="1">
      <c r="J160" s="8"/>
      <c r="K160" s="8"/>
      <c r="P160" s="14"/>
      <c r="R160" s="14"/>
      <c r="S160" s="14"/>
      <c r="T160" s="14"/>
      <c r="U160" s="14"/>
      <c r="V160" s="14"/>
      <c r="W160" s="42"/>
      <c r="X160" s="18"/>
      <c r="Y160" s="32"/>
      <c r="Z160" s="29"/>
      <c r="AA160" s="29"/>
      <c r="AB160" s="29"/>
      <c r="AC160" s="29"/>
      <c r="AD160" s="21"/>
    </row>
    <row r="161" spans="10:30" ht="12.75" customHeight="1">
      <c r="J161" s="8"/>
      <c r="K161" s="8"/>
      <c r="P161" s="14"/>
      <c r="R161" s="14"/>
      <c r="S161" s="14"/>
      <c r="T161" s="14"/>
      <c r="U161" s="14"/>
      <c r="V161" s="14"/>
      <c r="W161" s="42"/>
      <c r="X161" s="18"/>
      <c r="Y161" s="32"/>
      <c r="Z161" s="29"/>
      <c r="AA161" s="29"/>
      <c r="AB161" s="29"/>
      <c r="AC161" s="29"/>
      <c r="AD161" s="21"/>
    </row>
    <row r="162" spans="10:30" ht="12.75" customHeight="1">
      <c r="J162" s="8"/>
      <c r="K162" s="8"/>
      <c r="P162" s="14"/>
      <c r="R162" s="14"/>
      <c r="S162" s="14"/>
      <c r="T162" s="14"/>
      <c r="U162" s="14"/>
      <c r="V162" s="14"/>
      <c r="W162" s="42"/>
      <c r="X162" s="18"/>
      <c r="Y162" s="32"/>
      <c r="Z162" s="29"/>
      <c r="AA162" s="29"/>
      <c r="AB162" s="29"/>
      <c r="AC162" s="29"/>
      <c r="AD162" s="21"/>
    </row>
    <row r="163" spans="10:30" ht="12.75" customHeight="1">
      <c r="J163" s="8"/>
      <c r="K163" s="8"/>
      <c r="P163" s="14"/>
      <c r="R163" s="14"/>
      <c r="S163" s="14"/>
      <c r="T163" s="14"/>
      <c r="U163" s="14"/>
      <c r="V163" s="14"/>
      <c r="W163" s="42"/>
      <c r="X163" s="18"/>
      <c r="Y163" s="32"/>
      <c r="Z163" s="29"/>
      <c r="AA163" s="29"/>
      <c r="AB163" s="29"/>
      <c r="AC163" s="29"/>
      <c r="AD163" s="21"/>
    </row>
    <row r="164" spans="10:30" ht="12.75" customHeight="1">
      <c r="J164" s="8"/>
      <c r="K164" s="8"/>
      <c r="P164" s="14"/>
      <c r="R164" s="14"/>
      <c r="S164" s="14"/>
      <c r="T164" s="14"/>
      <c r="U164" s="14"/>
      <c r="V164" s="14"/>
      <c r="W164" s="42"/>
      <c r="X164" s="18"/>
      <c r="Y164" s="32"/>
      <c r="Z164" s="29"/>
      <c r="AA164" s="29"/>
      <c r="AB164" s="29"/>
      <c r="AC164" s="29"/>
      <c r="AD164" s="21"/>
    </row>
    <row r="165" spans="10:30" ht="12.75" customHeight="1">
      <c r="J165" s="8"/>
      <c r="K165" s="8"/>
      <c r="P165" s="14"/>
      <c r="R165" s="14"/>
      <c r="S165" s="14"/>
      <c r="T165" s="14"/>
      <c r="U165" s="14"/>
      <c r="V165" s="14"/>
      <c r="W165" s="42"/>
      <c r="X165" s="18"/>
      <c r="Y165" s="32"/>
      <c r="Z165" s="29"/>
      <c r="AA165" s="29"/>
      <c r="AB165" s="29"/>
      <c r="AC165" s="29"/>
      <c r="AD165" s="21"/>
    </row>
    <row r="166" spans="10:30" ht="12.75" customHeight="1">
      <c r="J166" s="8"/>
      <c r="K166" s="8"/>
      <c r="P166" s="14"/>
      <c r="R166" s="14"/>
      <c r="S166" s="14"/>
      <c r="T166" s="14"/>
      <c r="U166" s="14"/>
      <c r="V166" s="14"/>
      <c r="W166" s="42"/>
      <c r="X166" s="18"/>
      <c r="Y166" s="32"/>
      <c r="Z166" s="29"/>
      <c r="AA166" s="29"/>
      <c r="AB166" s="29"/>
      <c r="AC166" s="29"/>
      <c r="AD166" s="21"/>
    </row>
    <row r="167" spans="10:30" ht="12.75" customHeight="1">
      <c r="J167" s="8"/>
      <c r="K167" s="8"/>
      <c r="P167" s="14"/>
      <c r="R167" s="14"/>
      <c r="S167" s="14"/>
      <c r="T167" s="14"/>
      <c r="U167" s="14"/>
      <c r="V167" s="14"/>
      <c r="W167" s="42"/>
      <c r="X167" s="18"/>
      <c r="Y167" s="32"/>
      <c r="Z167" s="29"/>
      <c r="AA167" s="29"/>
      <c r="AB167" s="29"/>
      <c r="AC167" s="29"/>
      <c r="AD167" s="21"/>
    </row>
    <row r="168" spans="10:30" ht="12.75" customHeight="1">
      <c r="J168" s="8"/>
      <c r="K168" s="8"/>
      <c r="P168" s="14"/>
      <c r="R168" s="14"/>
      <c r="S168" s="14"/>
      <c r="T168" s="14"/>
      <c r="U168" s="14"/>
      <c r="V168" s="14"/>
      <c r="W168" s="42"/>
      <c r="X168" s="18"/>
      <c r="Y168" s="32"/>
      <c r="Z168" s="29"/>
      <c r="AA168" s="29"/>
      <c r="AB168" s="29"/>
      <c r="AC168" s="29"/>
      <c r="AD168" s="21"/>
    </row>
    <row r="169" spans="10:30" ht="12.75" customHeight="1">
      <c r="J169" s="8"/>
      <c r="K169" s="8"/>
      <c r="P169" s="14"/>
      <c r="R169" s="14"/>
      <c r="S169" s="14"/>
      <c r="T169" s="14"/>
      <c r="U169" s="14"/>
      <c r="V169" s="14"/>
      <c r="W169" s="42"/>
      <c r="X169" s="18"/>
      <c r="Y169" s="32"/>
      <c r="Z169" s="29"/>
      <c r="AA169" s="29"/>
      <c r="AB169" s="29"/>
      <c r="AC169" s="29"/>
      <c r="AD169" s="21"/>
    </row>
    <row r="170" spans="10:30" ht="12.75" customHeight="1">
      <c r="J170" s="8"/>
      <c r="K170" s="8"/>
      <c r="P170" s="14"/>
      <c r="R170" s="14"/>
      <c r="S170" s="14"/>
      <c r="T170" s="14"/>
      <c r="U170" s="14"/>
      <c r="V170" s="14"/>
      <c r="W170" s="42"/>
      <c r="X170" s="18"/>
      <c r="Y170" s="32"/>
      <c r="Z170" s="29"/>
      <c r="AA170" s="29"/>
      <c r="AB170" s="29"/>
      <c r="AC170" s="29"/>
      <c r="AD170" s="21"/>
    </row>
    <row r="171" spans="10:30" ht="12.75" customHeight="1">
      <c r="J171" s="8"/>
      <c r="K171" s="8"/>
      <c r="P171" s="14"/>
      <c r="R171" s="14"/>
      <c r="S171" s="14"/>
      <c r="T171" s="14"/>
      <c r="U171" s="14"/>
      <c r="V171" s="14"/>
      <c r="W171" s="42"/>
      <c r="X171" s="18"/>
      <c r="Y171" s="32"/>
      <c r="Z171" s="29"/>
      <c r="AA171" s="29"/>
      <c r="AB171" s="29"/>
      <c r="AC171" s="29"/>
      <c r="AD171" s="21"/>
    </row>
    <row r="172" spans="10:30" ht="12.75" customHeight="1">
      <c r="J172" s="8"/>
      <c r="K172" s="8"/>
      <c r="P172" s="14"/>
      <c r="R172" s="14"/>
      <c r="S172" s="14"/>
      <c r="T172" s="14"/>
      <c r="U172" s="14"/>
      <c r="V172" s="14"/>
      <c r="W172" s="42"/>
      <c r="X172" s="18"/>
      <c r="Y172" s="32"/>
      <c r="Z172" s="29"/>
      <c r="AA172" s="29"/>
      <c r="AB172" s="29"/>
      <c r="AC172" s="29"/>
      <c r="AD172" s="21"/>
    </row>
    <row r="173" spans="10:30" ht="12.75" customHeight="1">
      <c r="J173" s="8"/>
      <c r="K173" s="8"/>
      <c r="P173" s="14"/>
      <c r="R173" s="14"/>
      <c r="S173" s="14"/>
      <c r="T173" s="14"/>
      <c r="U173" s="14"/>
      <c r="V173" s="14"/>
      <c r="W173" s="42"/>
      <c r="X173" s="18"/>
      <c r="Y173" s="32"/>
      <c r="Z173" s="29"/>
      <c r="AA173" s="29"/>
      <c r="AB173" s="29"/>
      <c r="AC173" s="29"/>
      <c r="AD173" s="21"/>
    </row>
    <row r="174" spans="10:30" ht="12.75" customHeight="1">
      <c r="J174" s="8"/>
      <c r="K174" s="8"/>
      <c r="P174" s="14"/>
      <c r="R174" s="14"/>
      <c r="S174" s="14"/>
      <c r="T174" s="14"/>
      <c r="U174" s="14"/>
      <c r="V174" s="14"/>
      <c r="W174" s="42"/>
      <c r="X174" s="18"/>
      <c r="Y174" s="32"/>
      <c r="Z174" s="29"/>
      <c r="AA174" s="29"/>
      <c r="AB174" s="29"/>
      <c r="AC174" s="29"/>
      <c r="AD174" s="21"/>
    </row>
    <row r="175" spans="10:30" ht="12.75" customHeight="1">
      <c r="J175" s="8"/>
      <c r="K175" s="8"/>
      <c r="P175" s="14"/>
      <c r="R175" s="14"/>
      <c r="S175" s="14"/>
      <c r="T175" s="14"/>
      <c r="U175" s="14"/>
      <c r="V175" s="14"/>
      <c r="W175" s="42"/>
      <c r="X175" s="18"/>
      <c r="Y175" s="32"/>
      <c r="Z175" s="29"/>
      <c r="AA175" s="29"/>
      <c r="AB175" s="29"/>
      <c r="AC175" s="29"/>
      <c r="AD175" s="21"/>
    </row>
    <row r="176" spans="10:30" ht="12.75" customHeight="1">
      <c r="J176" s="8"/>
      <c r="K176" s="8"/>
      <c r="P176" s="14"/>
      <c r="R176" s="14"/>
      <c r="S176" s="14"/>
      <c r="T176" s="14"/>
      <c r="U176" s="14"/>
      <c r="V176" s="14"/>
      <c r="W176" s="42"/>
      <c r="X176" s="18"/>
      <c r="Y176" s="32"/>
      <c r="Z176" s="29"/>
      <c r="AA176" s="29"/>
      <c r="AB176" s="29"/>
      <c r="AC176" s="29"/>
      <c r="AD176" s="21"/>
    </row>
    <row r="177" spans="10:11" ht="12.75" customHeight="1">
      <c r="J177" s="8"/>
      <c r="K177" s="8"/>
    </row>
  </sheetData>
  <autoFilter ref="A2:AP83" xr:uid="{00000000-0001-0000-0200-000000000000}">
    <sortState xmlns:xlrd2="http://schemas.microsoft.com/office/spreadsheetml/2017/richdata2" ref="A3:AP83">
      <sortCondition ref="B2:B79"/>
    </sortState>
  </autoFilter>
  <mergeCells count="11">
    <mergeCell ref="AH1:AI1"/>
    <mergeCell ref="C1:D1"/>
    <mergeCell ref="Z1:AA1"/>
    <mergeCell ref="AB1:AC1"/>
    <mergeCell ref="AF1:AG1"/>
    <mergeCell ref="N1:O1"/>
    <mergeCell ref="Q1:R1"/>
    <mergeCell ref="W1:X1"/>
    <mergeCell ref="S1:T1"/>
    <mergeCell ref="U1:V1"/>
    <mergeCell ref="AD1:AE1"/>
  </mergeCells>
  <phoneticPr fontId="6" type="noConversion"/>
  <conditionalFormatting sqref="C84:D1048576 C1 C2:D81">
    <cfRule type="duplicateValues" dxfId="6" priority="9"/>
  </conditionalFormatting>
  <printOptions gridLines="1"/>
  <pageMargins left="0.19685039370078741" right="0.15748031496062992" top="0.59055118110236227" bottom="0.39370078740157483" header="0.51181102362204722" footer="0"/>
  <pageSetup paperSize="9" scale="36" fitToHeight="2" orientation="landscape" cellComments="asDisplayed" r:id="rId1"/>
  <headerFooter alignWithMargins="0">
    <oddFooter>&amp;L&amp;"Arial,Fett"Raiffeisen Vertraulich&amp;C&amp;D&amp;RSeite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4E1F1-3A42-4D2C-9208-D1503DA53E41}">
  <dimension ref="A1:AP105"/>
  <sheetViews>
    <sheetView view="pageBreakPreview" zoomScale="80" zoomScaleNormal="96" zoomScaleSheetLayoutView="80" workbookViewId="0">
      <pane ySplit="2" topLeftCell="A3" activePane="bottomLeft" state="frozen"/>
      <selection pane="bottomLeft" activeCell="A10" sqref="A10:XFD10"/>
    </sheetView>
  </sheetViews>
  <sheetFormatPr baseColWidth="10" defaultRowHeight="12.75" customHeight="1"/>
  <cols>
    <col min="1" max="1" width="9.54296875" style="3" customWidth="1"/>
    <col min="2" max="2" width="15" style="3" customWidth="1"/>
    <col min="3" max="3" width="18.453125" style="3" customWidth="1"/>
    <col min="4" max="4" width="20.453125" style="3" customWidth="1"/>
    <col min="5" max="5" width="38.453125" style="1" customWidth="1"/>
    <col min="6" max="6" width="6.1796875" style="1" customWidth="1"/>
    <col min="7" max="7" width="4.54296875" style="1" customWidth="1"/>
    <col min="8" max="8" width="4.54296875" style="7" customWidth="1"/>
    <col min="9" max="9" width="6.453125" style="2" customWidth="1"/>
    <col min="10" max="10" width="5.1796875" style="4" bestFit="1" customWidth="1"/>
    <col min="11" max="11" width="5.1796875" style="4" customWidth="1"/>
    <col min="12" max="12" width="5.1796875" style="3" customWidth="1"/>
    <col min="13" max="13" width="10.1796875" style="12" customWidth="1"/>
    <col min="14" max="14" width="10.54296875" style="3" customWidth="1"/>
    <col min="15" max="15" width="9.54296875" style="15" customWidth="1"/>
    <col min="16" max="16" width="9" style="28" customWidth="1"/>
    <col min="17" max="21" width="8" style="15" customWidth="1"/>
    <col min="22" max="22" width="8" style="43" customWidth="1"/>
    <col min="23" max="23" width="8" style="19" customWidth="1"/>
    <col min="24" max="24" width="13.1796875" style="33" bestFit="1" customWidth="1"/>
    <col min="25" max="28" width="12.453125" style="30" customWidth="1"/>
    <col min="29" max="29" width="8.81640625" style="22" customWidth="1"/>
    <col min="30" max="30" width="10.1796875" style="20" customWidth="1"/>
    <col min="31" max="31" width="10.81640625" style="25" customWidth="1"/>
    <col min="32" max="32" width="10.1796875" style="25" customWidth="1"/>
    <col min="33" max="33" width="10.81640625" style="24" customWidth="1"/>
    <col min="34" max="34" width="11.1796875" style="24" customWidth="1"/>
    <col min="35" max="35" width="12.453125" style="3" bestFit="1" customWidth="1"/>
    <col min="36" max="36" width="13" style="3" customWidth="1"/>
    <col min="37" max="38" width="11.453125" customWidth="1"/>
  </cols>
  <sheetData>
    <row r="1" spans="1:42" s="48" customFormat="1" ht="28.5" customHeight="1">
      <c r="A1" s="44" t="s">
        <v>0</v>
      </c>
      <c r="B1" s="45" t="s">
        <v>10</v>
      </c>
      <c r="C1" s="142" t="s">
        <v>1</v>
      </c>
      <c r="D1" s="142"/>
      <c r="E1" s="44" t="s">
        <v>11</v>
      </c>
      <c r="F1" s="44" t="s">
        <v>12</v>
      </c>
      <c r="G1" s="44" t="s">
        <v>13</v>
      </c>
      <c r="H1" s="70" t="s">
        <v>16</v>
      </c>
      <c r="I1" s="44" t="s">
        <v>17</v>
      </c>
      <c r="J1" s="44" t="s">
        <v>19</v>
      </c>
      <c r="K1" s="44" t="s">
        <v>20</v>
      </c>
      <c r="L1" s="44" t="s">
        <v>2</v>
      </c>
      <c r="M1" s="141" t="s">
        <v>42</v>
      </c>
      <c r="N1" s="141"/>
      <c r="O1" s="46" t="s">
        <v>46</v>
      </c>
      <c r="P1" s="141" t="s">
        <v>159</v>
      </c>
      <c r="Q1" s="141"/>
      <c r="R1" s="143" t="s">
        <v>44</v>
      </c>
      <c r="S1" s="143"/>
      <c r="T1" s="143" t="s">
        <v>45</v>
      </c>
      <c r="U1" s="143"/>
      <c r="V1" s="141" t="s">
        <v>161</v>
      </c>
      <c r="W1" s="141"/>
      <c r="X1" s="46" t="s">
        <v>47</v>
      </c>
      <c r="Y1" s="141" t="s">
        <v>160</v>
      </c>
      <c r="Z1" s="141"/>
      <c r="AA1" s="142"/>
      <c r="AB1" s="142"/>
      <c r="AC1" s="142"/>
      <c r="AD1" s="142"/>
      <c r="AE1" s="141" t="s">
        <v>50</v>
      </c>
      <c r="AF1" s="141"/>
      <c r="AG1" s="141" t="s">
        <v>51</v>
      </c>
      <c r="AH1" s="141"/>
      <c r="AI1" s="47" t="s">
        <v>27</v>
      </c>
      <c r="AJ1" s="47"/>
    </row>
    <row r="2" spans="1:42" s="48" customFormat="1" ht="28.5" customHeight="1">
      <c r="A2" s="44"/>
      <c r="B2" s="44"/>
      <c r="C2" s="44" t="s">
        <v>8</v>
      </c>
      <c r="D2" s="44" t="s">
        <v>9</v>
      </c>
      <c r="E2" s="44" t="s">
        <v>8</v>
      </c>
      <c r="F2" s="44" t="s">
        <v>14</v>
      </c>
      <c r="G2" s="49" t="s">
        <v>15</v>
      </c>
      <c r="H2" s="76"/>
      <c r="I2" s="35"/>
      <c r="J2" s="35"/>
      <c r="K2" s="44"/>
      <c r="L2" s="44"/>
      <c r="M2" s="44" t="s">
        <v>8</v>
      </c>
      <c r="N2" s="44" t="s">
        <v>9</v>
      </c>
      <c r="O2" s="44" t="s">
        <v>9</v>
      </c>
      <c r="P2" s="44" t="s">
        <v>8</v>
      </c>
      <c r="Q2" s="44" t="s">
        <v>9</v>
      </c>
      <c r="R2" s="50" t="s">
        <v>8</v>
      </c>
      <c r="S2" s="50" t="s">
        <v>9</v>
      </c>
      <c r="T2" s="50" t="s">
        <v>8</v>
      </c>
      <c r="U2" s="50" t="s">
        <v>9</v>
      </c>
      <c r="V2" s="51" t="s">
        <v>21</v>
      </c>
      <c r="W2" s="52" t="s">
        <v>22</v>
      </c>
      <c r="X2" s="52" t="s">
        <v>9</v>
      </c>
      <c r="Y2" s="52" t="s">
        <v>48</v>
      </c>
      <c r="Z2" s="52" t="s">
        <v>49</v>
      </c>
      <c r="AA2" s="53" t="s">
        <v>23</v>
      </c>
      <c r="AB2" s="53" t="s">
        <v>24</v>
      </c>
      <c r="AC2" s="53" t="s">
        <v>25</v>
      </c>
      <c r="AD2" s="53" t="s">
        <v>26</v>
      </c>
      <c r="AE2" s="54" t="s">
        <v>8</v>
      </c>
      <c r="AF2" s="54" t="s">
        <v>9</v>
      </c>
      <c r="AG2" s="54" t="s">
        <v>8</v>
      </c>
      <c r="AH2" s="54" t="s">
        <v>9</v>
      </c>
      <c r="AI2" s="47" t="s">
        <v>9</v>
      </c>
      <c r="AJ2" s="47" t="s">
        <v>8</v>
      </c>
    </row>
    <row r="3" spans="1:42" s="66" customFormat="1" ht="12.75" customHeight="1">
      <c r="A3" s="57">
        <v>23430549</v>
      </c>
      <c r="B3" s="57">
        <v>3597</v>
      </c>
      <c r="C3" s="57">
        <v>4001766035974</v>
      </c>
      <c r="D3" s="56">
        <v>4001766535979</v>
      </c>
      <c r="E3" s="69" t="s">
        <v>131</v>
      </c>
      <c r="F3" s="67">
        <v>8</v>
      </c>
      <c r="G3" s="68" t="s">
        <v>41</v>
      </c>
      <c r="H3" s="58" t="s">
        <v>162</v>
      </c>
      <c r="I3" s="58" t="s">
        <v>18</v>
      </c>
      <c r="J3" s="59">
        <v>0.19</v>
      </c>
      <c r="K3" s="59">
        <v>0.19</v>
      </c>
      <c r="L3" s="41">
        <v>1183</v>
      </c>
      <c r="M3" s="60">
        <f t="shared" ref="M3" si="0">N3/F3</f>
        <v>1.7</v>
      </c>
      <c r="N3" s="60">
        <v>13.6</v>
      </c>
      <c r="O3" s="13">
        <f t="shared" ref="O3" si="1">(Q3/(1+K3)-N3)/(Q3/(1+K3))</f>
        <v>0.2640291041382446</v>
      </c>
      <c r="P3" s="17">
        <f t="shared" ref="P3" si="2">Q3/F3</f>
        <v>2.7487499999999998</v>
      </c>
      <c r="Q3" s="17">
        <v>21.99</v>
      </c>
      <c r="R3" s="26" t="str">
        <f t="shared" ref="R3:U3" si="3">IF(ROUND(P3+P3*0.1,2)&lt;10,IF(ROUND(P3+P3*0.1,2)=1,1.09,IF(ROUND(P3+P3*0.1,2)=2,2.09,IF(ROUND(P3+P3*0.1,2)=3,3.09,IF(ROUND(P3+P3*0.1,2)=4,4.09,IF(ROUND(P3+P3*0.1,2)=5,5.09,IF(ROUND(P3+P3*0.1,2)=6,6.09,IF(ROUND(P3+P3*0.1,2)=7,7.09,IF(ROUND(P3+P3*0.1,2)=8,8.09,IF(ROUND(P3+P3*0.1,2)=9,9.09,REPLACE(ROUND(P3+P3*0.1,2),4,1,9)))))))))),IF(AND(ROUND(P3+P3*0.1,2)&gt;=10,ROUND(P3+P3*0.1,2)&lt;=99.99),IF(ROUND(P3+P3*0.1,2)-LEFT(ROUND(P3+P3*0.1,2),2)&lt;=0.49,LEFT(ROUND(P3+P3*0.1,2),2)+0.49,IF(ROUND(P3+P3*0.1,2)-LEFT(ROUND(P3+P3*0.1,2),2)&gt;0.49,LEFT(ROUND(P3+P3*0.1,2),2)+0.99)),IF(AND(ROUND(P3+P3*0.1,2)&gt;=100,ROUND(P3+P3*0.1,2)&lt;=999.99),REPLACE(ROUND(P3+P3*0.1,2),3,4,9),IF(AND(ROUND(P3+P3*0.1,2)&gt;=1000),REPLACE(ROUND(P3+P3*0.1,2),3,5,99)))))</f>
        <v>3,09</v>
      </c>
      <c r="S3" s="26">
        <f t="shared" si="3"/>
        <v>24.49</v>
      </c>
      <c r="T3" s="26" t="str">
        <f t="shared" si="3"/>
        <v>3,49</v>
      </c>
      <c r="U3" s="26">
        <f t="shared" si="3"/>
        <v>26.99</v>
      </c>
      <c r="V3" s="61">
        <v>1.3680000000000001</v>
      </c>
      <c r="W3" s="62">
        <f>V3*8</f>
        <v>10.944000000000001</v>
      </c>
      <c r="X3" s="13">
        <f>(Z3/(1+K3)-W3)/(Z3/(1+K3))</f>
        <v>0.29182381729200657</v>
      </c>
      <c r="Y3" s="63">
        <f>Z3/F3</f>
        <v>2.2987500000000001</v>
      </c>
      <c r="Z3" s="63">
        <v>18.39</v>
      </c>
      <c r="AA3" s="55" t="str">
        <f>IF(ROUND(Y3+Y3*0.1,2)&lt;10,IF(ROUND(Y3+Y3*0.1,2)=1,1.09,IF(ROUND(Y3+Y3*0.1,2)=2,2.09,IF(ROUND(Y3+Y3*0.1,2)=3,3.09,IF(ROUND(Y3+Y3*0.1,2)=4,4.09,IF(ROUND(Y3+Y3*0.1,2)=5,5.09,IF(ROUND(Y3+Y3*0.1,2)=6,6.09,IF(ROUND(Y3+Y3*0.1,2)=7,7.09,IF(ROUND(Y3+Y3*0.1,2)=8,8.09,IF(ROUND(Y3+Y3*0.1,2)=9,9.09,REPLACE(ROUND(Y3+Y3*0.1,2),4,1,9)))))))))),IF(AND(ROUND(Y3+Y3*0.1,2)&gt;=10,ROUND(Y3+Y3*0.1,2)&lt;=99.99),IF(ROUND(Y3+Y3*0.1,2)-LEFT(ROUND(Y3+Y3*0.1,2),2)&lt;=0.49,LEFT(ROUND(Y3+Y3*0.1,2),2)+0.49,IF(ROUND(Y3+Y3*0.1,2)-LEFT(ROUND(Y3+Y3*0.1,2),2)&gt;0.49,LEFT(ROUND(Y3+Y3*0.1,2),2)+0.99)),IF(AND(ROUND(Y3+Y3*0.1,2)&gt;=100,ROUND(Y3+Y3*0.1,2)&lt;=999.99),REPLACE(ROUND(Y3+Y3*0.1,2),3,4,9),IF(AND(ROUND(Y3+Y3*0.1,2)&gt;=1000),REPLACE(ROUND(Y3+Y3*0.1,2),3,5,99)))))</f>
        <v>2,59</v>
      </c>
      <c r="AB3" s="55">
        <f>IF(ROUND(Z3+Z3*0.1,2)&lt;10,IF(ROUND(Z3+Z3*0.1,2)=1,1.09,IF(ROUND(Z3+Z3*0.1,2)=2,2.09,IF(ROUND(Z3+Z3*0.1,2)=3,3.09,IF(ROUND(Z3+Z3*0.1,2)=4,4.09,IF(ROUND(Z3+Z3*0.1,2)=5,5.09,IF(ROUND(Z3+Z3*0.1,2)=6,6.09,IF(ROUND(Z3+Z3*0.1,2)=7,7.09,IF(ROUND(Z3+Z3*0.1,2)=8,8.09,IF(ROUND(Z3+Z3*0.1,2)=9,9.09,REPLACE(ROUND(Z3+Z3*0.1,2),4,1,9)))))))))),IF(AND(ROUND(Z3+Z3*0.1,2)&gt;=10,ROUND(Z3+Z3*0.1,2)&lt;=99.99),IF(ROUND(Z3+Z3*0.1,2)-LEFT(ROUND(Z3+Z3*0.1,2),2)&lt;=0.49,LEFT(ROUND(Z3+Z3*0.1,2),2)+0.49,IF(ROUND(Z3+Z3*0.1,2)-LEFT(ROUND(Z3+Z3*0.1,2),2)&gt;0.49,LEFT(ROUND(Z3+Z3*0.1,2),2)+0.99)),IF(AND(ROUND(Z3+Z3*0.1,2)&gt;=100,ROUND(Z3+Z3*0.1,2)&lt;=999.99),REPLACE(ROUND(Z3+Z3*0.1,2),3,4,9),IF(AND(ROUND(Z3+Z3*0.1,2)&gt;=1000),REPLACE(ROUND(Z3+Z3*0.1,2),3,5,99)))))</f>
        <v>20.49</v>
      </c>
      <c r="AC3" s="55" t="str">
        <f>IF(ROUND(AA3+AA3*0.1,2)&lt;10,IF(ROUND(AA3+AA3*0.1,2)=1,1.09,IF(ROUND(AA3+AA3*0.1,2)=2,2.09,IF(ROUND(AA3+AA3*0.1,2)=3,3.09,IF(ROUND(AA3+AA3*0.1,2)=4,4.09,IF(ROUND(AA3+AA3*0.1,2)=5,5.09,IF(ROUND(AA3+AA3*0.1,2)=6,6.09,IF(ROUND(AA3+AA3*0.1,2)=7,7.09,IF(ROUND(AA3+AA3*0.1,2)=8,8.09,IF(ROUND(AA3+AA3*0.1,2)=9,9.09,REPLACE(ROUND(AA3+AA3*0.1,2),4,1,9)))))))))),IF(AND(ROUND(AA3+AA3*0.1,2)&gt;=10,ROUND(AA3+AA3*0.1,2)&lt;=99.99),IF(ROUND(AA3+AA3*0.1,2)-LEFT(ROUND(AA3+AA3*0.1,2),2)&lt;=0.49,LEFT(ROUND(AA3+AA3*0.1,2),2)+0.49,IF(ROUND(AA3+AA3*0.1,2)-LEFT(ROUND(AA3+AA3*0.1,2),2)&gt;0.49,LEFT(ROUND(AA3+AA3*0.1,2),2)+0.99)),IF(AND(ROUND(AA3+AA3*0.1,2)&gt;=100,ROUND(AA3+AA3*0.1,2)&lt;=999.99),REPLACE(ROUND(AA3+AA3*0.1,2),3,4,9),IF(AND(ROUND(AA3+AA3*0.1,2)&gt;=1000),REPLACE(ROUND(AA3+AA3*0.1,2),3,5,99)))))</f>
        <v>2,89</v>
      </c>
      <c r="AD3" s="55">
        <f>IF(ROUND(AB3+AB3*0.1,2)&lt;10,IF(ROUND(AB3+AB3*0.1,2)=1,1.09,IF(ROUND(AB3+AB3*0.1,2)=2,2.09,IF(ROUND(AB3+AB3*0.1,2)=3,3.09,IF(ROUND(AB3+AB3*0.1,2)=4,4.09,IF(ROUND(AB3+AB3*0.1,2)=5,5.09,IF(ROUND(AB3+AB3*0.1,2)=6,6.09,IF(ROUND(AB3+AB3*0.1,2)=7,7.09,IF(ROUND(AB3+AB3*0.1,2)=8,8.09,IF(ROUND(AB3+AB3*0.1,2)=9,9.09,REPLACE(ROUND(AB3+AB3*0.1,2),4,1,9)))))))))),IF(AND(ROUND(AB3+AB3*0.1,2)&gt;=10,ROUND(AB3+AB3*0.1,2)&lt;=99.99),IF(ROUND(AB3+AB3*0.1,2)-LEFT(ROUND(AB3+AB3*0.1,2),2)&lt;=0.49,LEFT(ROUND(AB3+AB3*0.1,2),2)+0.49,IF(ROUND(AB3+AB3*0.1,2)-LEFT(ROUND(AB3+AB3*0.1,2),2)&gt;0.49,LEFT(ROUND(AB3+AB3*0.1,2),2)+0.99)),IF(AND(ROUND(AB3+AB3*0.1,2)&gt;=100,ROUND(AB3+AB3*0.1,2)&lt;=999.99),REPLACE(ROUND(AB3+AB3*0.1,2),3,4,9),IF(AND(ROUND(AB3+AB3*0.1,2)&gt;=1000),REPLACE(ROUND(AB3+AB3*0.1,2),3,5,99)))))</f>
        <v>22.99</v>
      </c>
      <c r="AE3" s="64">
        <f>M3-V3</f>
        <v>0.33199999999999985</v>
      </c>
      <c r="AF3" s="64">
        <f>N3-W3</f>
        <v>2.6559999999999988</v>
      </c>
      <c r="AG3" s="64">
        <f>P3-Y3</f>
        <v>0.44999999999999973</v>
      </c>
      <c r="AH3" s="17">
        <f>Q3-Z3</f>
        <v>3.5999999999999979</v>
      </c>
      <c r="AI3" s="65">
        <v>64300101</v>
      </c>
      <c r="AJ3" s="65">
        <v>64300001</v>
      </c>
      <c r="AN3" s="60"/>
      <c r="AO3" s="60"/>
    </row>
    <row r="4" spans="1:42" s="95" customFormat="1" ht="12.75" customHeight="1">
      <c r="A4" s="117">
        <v>23430540</v>
      </c>
      <c r="B4" s="83">
        <v>3157</v>
      </c>
      <c r="C4" s="119">
        <v>4001766031570</v>
      </c>
      <c r="D4" s="113">
        <v>4001766131577</v>
      </c>
      <c r="E4" s="84" t="s">
        <v>148</v>
      </c>
      <c r="F4" s="82">
        <v>6</v>
      </c>
      <c r="G4" s="82">
        <v>60</v>
      </c>
      <c r="H4" s="121" t="s">
        <v>162</v>
      </c>
      <c r="I4" s="85" t="s">
        <v>18</v>
      </c>
      <c r="J4" s="86">
        <v>0.19</v>
      </c>
      <c r="K4" s="86">
        <v>0.19</v>
      </c>
      <c r="L4" s="41">
        <v>1183</v>
      </c>
      <c r="M4" s="41"/>
      <c r="N4" s="87">
        <f>O4/F4</f>
        <v>1.2949999999999999</v>
      </c>
      <c r="O4" s="87">
        <v>7.77</v>
      </c>
      <c r="P4" s="13">
        <f>(R4/(1+K4)-O4)/(R4/(1+K4))</f>
        <v>0.25970376301040837</v>
      </c>
      <c r="Q4" s="17">
        <f>R4/F4</f>
        <v>2.0816666666666666</v>
      </c>
      <c r="R4" s="17">
        <v>12.49</v>
      </c>
      <c r="S4" s="26" t="str">
        <f t="shared" ref="S4:V6" si="4">IF(ROUND(Q4+Q4*0.1,2)&lt;10,IF(ROUND(Q4+Q4*0.1,2)=1,1.09,IF(ROUND(Q4+Q4*0.1,2)=2,2.09,IF(ROUND(Q4+Q4*0.1,2)=3,3.09,IF(ROUND(Q4+Q4*0.1,2)=4,4.09,IF(ROUND(Q4+Q4*0.1,2)=5,5.09,IF(ROUND(Q4+Q4*0.1,2)=6,6.09,IF(ROUND(Q4+Q4*0.1,2)=7,7.09,IF(ROUND(Q4+Q4*0.1,2)=8,8.09,IF(ROUND(Q4+Q4*0.1,2)=9,9.09,REPLACE(ROUND(Q4+Q4*0.1,2),4,1,9)))))))))),IF(AND(ROUND(Q4+Q4*0.1,2)&gt;=10,ROUND(Q4+Q4*0.1,2)&lt;=99.99),IF(ROUND(Q4+Q4*0.1,2)-LEFT(ROUND(Q4+Q4*0.1,2),2)&lt;=0.49,LEFT(ROUND(Q4+Q4*0.1,2),2)+0.49,IF(ROUND(Q4+Q4*0.1,2)-LEFT(ROUND(Q4+Q4*0.1,2),2)&gt;0.49,LEFT(ROUND(Q4+Q4*0.1,2),2)+0.99)),IF(AND(ROUND(Q4+Q4*0.1,2)&gt;=100,ROUND(Q4+Q4*0.1,2)&lt;=999.99),REPLACE(ROUND(Q4+Q4*0.1,2),3,4,9),IF(AND(ROUND(Q4+Q4*0.1,2)&gt;=1000),REPLACE(ROUND(Q4+Q4*0.1,2),3,5,99)))))</f>
        <v>2,29</v>
      </c>
      <c r="T4" s="26">
        <f t="shared" si="4"/>
        <v>13.99</v>
      </c>
      <c r="U4" s="26" t="str">
        <f t="shared" si="4"/>
        <v>2,59</v>
      </c>
      <c r="V4" s="26">
        <f t="shared" si="4"/>
        <v>15.49</v>
      </c>
      <c r="W4" s="88">
        <v>1.1379999999999999</v>
      </c>
      <c r="X4" s="89">
        <f>W4*6</f>
        <v>6.8279999999999994</v>
      </c>
      <c r="Y4" s="13">
        <f>(AA4/(1+K4)-X4)/(AA4/(1+K4))</f>
        <v>0.28030823737821087</v>
      </c>
      <c r="Z4" s="90">
        <f>AA4/F4</f>
        <v>1.8816666666666666</v>
      </c>
      <c r="AA4" s="90">
        <v>11.29</v>
      </c>
      <c r="AB4" s="91" t="str">
        <f>IF(ROUND(Z4+Z4*0.1,2)&lt;10,IF(ROUND(Z4+Z4*0.1,2)=1,1.09,IF(ROUND(Z4+Z4*0.1,2)=2,2.09,IF(ROUND(Z4+Z4*0.1,2)=3,3.09,IF(ROUND(Z4+Z4*0.1,2)=4,4.09,IF(ROUND(Z4+Z4*0.1,2)=5,5.09,IF(ROUND(Z4+Z4*0.1,2)=6,6.09,IF(ROUND(Z4+Z4*0.1,2)=7,7.09,IF(ROUND(Z4+Z4*0.1,2)=8,8.09,IF(ROUND(Z4+Z4*0.1,2)=9,9.09,REPLACE(ROUND(Z4+Z4*0.1,2),4,1,9)))))))))),IF(AND(ROUND(Z4+Z4*0.1,2)&gt;=10,ROUND(Z4+Z4*0.1,2)&lt;=99.99),IF(ROUND(Z4+Z4*0.1,2)-LEFT(ROUND(Z4+Z4*0.1,2),2)&lt;=0.49,LEFT(ROUND(Z4+Z4*0.1,2),2)+0.49,IF(ROUND(Z4+Z4*0.1,2)-LEFT(ROUND(Z4+Z4*0.1,2),2)&gt;0.49,LEFT(ROUND(Z4+Z4*0.1,2),2)+0.99)),IF(AND(ROUND(Z4+Z4*0.1,2)&gt;=100,ROUND(Z4+Z4*0.1,2)&lt;=999.99),REPLACE(ROUND(Z4+Z4*0.1,2),3,4,9),IF(AND(ROUND(Z4+Z4*0.1,2)&gt;=1000),REPLACE(ROUND(Z4+Z4*0.1,2),3,5,99)))))</f>
        <v>2,09</v>
      </c>
      <c r="AC4" s="91">
        <f>IF(ROUND(AA4+AA4*0.1,2)&lt;10,IF(ROUND(AA4+AA4*0.1,2)=1,1.09,IF(ROUND(AA4+AA4*0.1,2)=2,2.09,IF(ROUND(AA4+AA4*0.1,2)=3,3.09,IF(ROUND(AA4+AA4*0.1,2)=4,4.09,IF(ROUND(AA4+AA4*0.1,2)=5,5.09,IF(ROUND(AA4+AA4*0.1,2)=6,6.09,IF(ROUND(AA4+AA4*0.1,2)=7,7.09,IF(ROUND(AA4+AA4*0.1,2)=8,8.09,IF(ROUND(AA4+AA4*0.1,2)=9,9.09,REPLACE(ROUND(AA4+AA4*0.1,2),4,1,9)))))))))),IF(AND(ROUND(AA4+AA4*0.1,2)&gt;=10,ROUND(AA4+AA4*0.1,2)&lt;=99.99),IF(ROUND(AA4+AA4*0.1,2)-LEFT(ROUND(AA4+AA4*0.1,2),2)&lt;=0.49,LEFT(ROUND(AA4+AA4*0.1,2),2)+0.49,IF(ROUND(AA4+AA4*0.1,2)-LEFT(ROUND(AA4+AA4*0.1,2),2)&gt;0.49,LEFT(ROUND(AA4+AA4*0.1,2),2)+0.99)),IF(AND(ROUND(AA4+AA4*0.1,2)&gt;=100,ROUND(AA4+AA4*0.1,2)&lt;=999.99),REPLACE(ROUND(AA4+AA4*0.1,2),3,4,9),IF(AND(ROUND(AA4+AA4*0.1,2)&gt;=1000),REPLACE(ROUND(AA4+AA4*0.1,2),3,5,99)))))</f>
        <v>12.49</v>
      </c>
      <c r="AD4" s="91" t="str">
        <f>IF(ROUND(AB4+AB4*0.1,2)&lt;10,IF(ROUND(AB4+AB4*0.1,2)=1,1.09,IF(ROUND(AB4+AB4*0.1,2)=2,2.09,IF(ROUND(AB4+AB4*0.1,2)=3,3.09,IF(ROUND(AB4+AB4*0.1,2)=4,4.09,IF(ROUND(AB4+AB4*0.1,2)=5,5.09,IF(ROUND(AB4+AB4*0.1,2)=6,6.09,IF(ROUND(AB4+AB4*0.1,2)=7,7.09,IF(ROUND(AB4+AB4*0.1,2)=8,8.09,IF(ROUND(AB4+AB4*0.1,2)=9,9.09,REPLACE(ROUND(AB4+AB4*0.1,2),4,1,9)))))))))),IF(AND(ROUND(AB4+AB4*0.1,2)&gt;=10,ROUND(AB4+AB4*0.1,2)&lt;=99.99),IF(ROUND(AB4+AB4*0.1,2)-LEFT(ROUND(AB4+AB4*0.1,2),2)&lt;=0.49,LEFT(ROUND(AB4+AB4*0.1,2),2)+0.49,IF(ROUND(AB4+AB4*0.1,2)-LEFT(ROUND(AB4+AB4*0.1,2),2)&gt;0.49,LEFT(ROUND(AB4+AB4*0.1,2),2)+0.99)),IF(AND(ROUND(AB4+AB4*0.1,2)&gt;=100,ROUND(AB4+AB4*0.1,2)&lt;=999.99),REPLACE(ROUND(AB4+AB4*0.1,2),3,4,9),IF(AND(ROUND(AB4+AB4*0.1,2)&gt;=1000),REPLACE(ROUND(AB4+AB4*0.1,2),3,5,99)))))</f>
        <v>2,39</v>
      </c>
      <c r="AE4" s="91">
        <f>IF(ROUND(AC4+AC4*0.1,2)&lt;10,IF(ROUND(AC4+AC4*0.1,2)=1,1.09,IF(ROUND(AC4+AC4*0.1,2)=2,2.09,IF(ROUND(AC4+AC4*0.1,2)=3,3.09,IF(ROUND(AC4+AC4*0.1,2)=4,4.09,IF(ROUND(AC4+AC4*0.1,2)=5,5.09,IF(ROUND(AC4+AC4*0.1,2)=6,6.09,IF(ROUND(AC4+AC4*0.1,2)=7,7.09,IF(ROUND(AC4+AC4*0.1,2)=8,8.09,IF(ROUND(AC4+AC4*0.1,2)=9,9.09,REPLACE(ROUND(AC4+AC4*0.1,2),4,1,9)))))))))),IF(AND(ROUND(AC4+AC4*0.1,2)&gt;=10,ROUND(AC4+AC4*0.1,2)&lt;=99.99),IF(ROUND(AC4+AC4*0.1,2)-LEFT(ROUND(AC4+AC4*0.1,2),2)&lt;=0.49,LEFT(ROUND(AC4+AC4*0.1,2),2)+0.49,IF(ROUND(AC4+AC4*0.1,2)-LEFT(ROUND(AC4+AC4*0.1,2),2)&gt;0.49,LEFT(ROUND(AC4+AC4*0.1,2),2)+0.99)),IF(AND(ROUND(AC4+AC4*0.1,2)&gt;=100,ROUND(AC4+AC4*0.1,2)&lt;=999.99),REPLACE(ROUND(AC4+AC4*0.1,2),3,4,9),IF(AND(ROUND(AC4+AC4*0.1,2)&gt;=1000),REPLACE(ROUND(AC4+AC4*0.1,2),3,5,99)))))</f>
        <v>13.99</v>
      </c>
      <c r="AF4" s="92">
        <f>N4-W4</f>
        <v>0.15700000000000003</v>
      </c>
      <c r="AG4" s="92">
        <f>O4-X4</f>
        <v>0.94200000000000017</v>
      </c>
      <c r="AH4" s="92">
        <f>Q4-Z4</f>
        <v>0.19999999999999996</v>
      </c>
      <c r="AI4" s="17">
        <f>R4-AA4</f>
        <v>1.2000000000000011</v>
      </c>
      <c r="AJ4" s="93">
        <v>64300101</v>
      </c>
      <c r="AK4" s="93">
        <v>64300001</v>
      </c>
      <c r="AL4" s="94"/>
      <c r="AM4" s="94"/>
      <c r="AN4" s="94"/>
      <c r="AO4" s="94"/>
      <c r="AP4" s="94"/>
    </row>
    <row r="5" spans="1:42" s="94" customFormat="1" ht="12.75" customHeight="1">
      <c r="A5" s="82">
        <v>23430545</v>
      </c>
      <c r="B5" s="83">
        <v>3168</v>
      </c>
      <c r="C5" s="82">
        <v>4001766031686</v>
      </c>
      <c r="D5" s="113">
        <v>4001766131683</v>
      </c>
      <c r="E5" s="94" t="s">
        <v>173</v>
      </c>
      <c r="F5" s="82">
        <v>6</v>
      </c>
      <c r="G5" s="82">
        <v>60</v>
      </c>
      <c r="H5" s="100" t="s">
        <v>162</v>
      </c>
      <c r="I5" s="85" t="s">
        <v>18</v>
      </c>
      <c r="J5" s="86">
        <v>0.19</v>
      </c>
      <c r="K5" s="86">
        <v>0.19</v>
      </c>
      <c r="L5" s="41">
        <v>1183</v>
      </c>
      <c r="M5" s="41"/>
      <c r="N5" s="87">
        <f>O5/F5</f>
        <v>1.79</v>
      </c>
      <c r="O5" s="87">
        <v>10.74</v>
      </c>
      <c r="P5" s="13">
        <f>(R5/(1+K5)-O5)/(R5/(1+K5))</f>
        <v>0.26926243567752994</v>
      </c>
      <c r="Q5" s="17">
        <f>R5/F5</f>
        <v>2.9149999999999996</v>
      </c>
      <c r="R5" s="17">
        <v>17.489999999999998</v>
      </c>
      <c r="S5" s="26" t="str">
        <f t="shared" si="4"/>
        <v>3,29</v>
      </c>
      <c r="T5" s="26">
        <f t="shared" si="4"/>
        <v>19.489999999999998</v>
      </c>
      <c r="U5" s="26" t="str">
        <f t="shared" si="4"/>
        <v>3,69</v>
      </c>
      <c r="V5" s="26">
        <f t="shared" si="4"/>
        <v>21.49</v>
      </c>
      <c r="W5" s="88"/>
      <c r="X5" s="89"/>
      <c r="Y5" s="13"/>
      <c r="Z5" s="90"/>
      <c r="AA5" s="90"/>
      <c r="AB5" s="91"/>
      <c r="AC5" s="91"/>
      <c r="AD5" s="91"/>
      <c r="AE5" s="91"/>
      <c r="AF5" s="92"/>
      <c r="AG5" s="92"/>
      <c r="AH5" s="92"/>
      <c r="AI5" s="17"/>
      <c r="AJ5" s="93">
        <v>64300101</v>
      </c>
      <c r="AK5" s="93">
        <v>64300001</v>
      </c>
      <c r="AL5" s="125"/>
      <c r="AM5" s="125"/>
    </row>
    <row r="6" spans="1:42" s="94" customFormat="1" ht="12.75" customHeight="1">
      <c r="A6" s="82"/>
      <c r="B6" s="83">
        <v>3277</v>
      </c>
      <c r="C6" s="82">
        <v>4001766002778</v>
      </c>
      <c r="D6" s="82">
        <v>4001766102775</v>
      </c>
      <c r="E6" s="84" t="s">
        <v>34</v>
      </c>
      <c r="F6" s="82">
        <v>10</v>
      </c>
      <c r="G6" s="82">
        <v>80</v>
      </c>
      <c r="H6" s="121" t="s">
        <v>162</v>
      </c>
      <c r="I6" s="85" t="s">
        <v>18</v>
      </c>
      <c r="J6" s="86">
        <v>0.19</v>
      </c>
      <c r="K6" s="86">
        <v>0.19</v>
      </c>
      <c r="L6" s="41">
        <v>1183</v>
      </c>
      <c r="M6" s="41"/>
      <c r="N6" s="87">
        <f>O6/F6</f>
        <v>0.76500000000000001</v>
      </c>
      <c r="O6" s="87">
        <v>7.65</v>
      </c>
      <c r="P6" s="13">
        <f>(R6/(1+K6)-O6)/(R6/(1+K6))</f>
        <v>0.24074228523769817</v>
      </c>
      <c r="Q6" s="17">
        <f>R6/F6</f>
        <v>1.1990000000000001</v>
      </c>
      <c r="R6" s="17">
        <v>11.99</v>
      </c>
      <c r="S6" s="26" t="str">
        <f t="shared" si="4"/>
        <v>1,39</v>
      </c>
      <c r="T6" s="26">
        <f t="shared" si="4"/>
        <v>13.49</v>
      </c>
      <c r="U6" s="26" t="str">
        <f t="shared" si="4"/>
        <v>1,59</v>
      </c>
      <c r="V6" s="26">
        <f t="shared" si="4"/>
        <v>14.99</v>
      </c>
      <c r="W6" s="88">
        <v>0.56399999999999995</v>
      </c>
      <c r="X6" s="89">
        <f>W6*10</f>
        <v>5.64</v>
      </c>
      <c r="Y6" s="13">
        <f>(AA6/(1+K6)-X6)/(AA6/(1+K6))</f>
        <v>0.29277133825079044</v>
      </c>
      <c r="Z6" s="90">
        <f>AA6/F6</f>
        <v>0.94900000000000007</v>
      </c>
      <c r="AA6" s="90">
        <v>9.49</v>
      </c>
      <c r="AB6" s="91" t="str">
        <f>IF(ROUND(Z6+Z6*0.1,2)&lt;10,IF(ROUND(Z6+Z6*0.1,2)=1,1.09,IF(ROUND(Z6+Z6*0.1,2)=2,2.09,IF(ROUND(Z6+Z6*0.1,2)=3,3.09,IF(ROUND(Z6+Z6*0.1,2)=4,4.09,IF(ROUND(Z6+Z6*0.1,2)=5,5.09,IF(ROUND(Z6+Z6*0.1,2)=6,6.09,IF(ROUND(Z6+Z6*0.1,2)=7,7.09,IF(ROUND(Z6+Z6*0.1,2)=8,8.09,IF(ROUND(Z6+Z6*0.1,2)=9,9.09,REPLACE(ROUND(Z6+Z6*0.1,2),4,1,9)))))))))),IF(AND(ROUND(Z6+Z6*0.1,2)&gt;=10,ROUND(Z6+Z6*0.1,2)&lt;=99.99),IF(ROUND(Z6+Z6*0.1,2)-LEFT(ROUND(Z6+Z6*0.1,2),2)&lt;=0.49,LEFT(ROUND(Z6+Z6*0.1,2),2)+0.49,IF(ROUND(Z6+Z6*0.1,2)-LEFT(ROUND(Z6+Z6*0.1,2),2)&gt;0.49,LEFT(ROUND(Z6+Z6*0.1,2),2)+0.99)),IF(AND(ROUND(Z6+Z6*0.1,2)&gt;=100,ROUND(Z6+Z6*0.1,2)&lt;=999.99),REPLACE(ROUND(Z6+Z6*0.1,2),3,4,9),IF(AND(ROUND(Z6+Z6*0.1,2)&gt;=1000),REPLACE(ROUND(Z6+Z6*0.1,2),3,5,99)))))</f>
        <v>1,09</v>
      </c>
      <c r="AC6" s="91">
        <f>IF(ROUND(AA6+AA6*0.1,2)&lt;10,IF(ROUND(AA6+AA6*0.1,2)=1,1.09,IF(ROUND(AA6+AA6*0.1,2)=2,2.09,IF(ROUND(AA6+AA6*0.1,2)=3,3.09,IF(ROUND(AA6+AA6*0.1,2)=4,4.09,IF(ROUND(AA6+AA6*0.1,2)=5,5.09,IF(ROUND(AA6+AA6*0.1,2)=6,6.09,IF(ROUND(AA6+AA6*0.1,2)=7,7.09,IF(ROUND(AA6+AA6*0.1,2)=8,8.09,IF(ROUND(AA6+AA6*0.1,2)=9,9.09,REPLACE(ROUND(AA6+AA6*0.1,2),4,1,9)))))))))),IF(AND(ROUND(AA6+AA6*0.1,2)&gt;=10,ROUND(AA6+AA6*0.1,2)&lt;=99.99),IF(ROUND(AA6+AA6*0.1,2)-LEFT(ROUND(AA6+AA6*0.1,2),2)&lt;=0.49,LEFT(ROUND(AA6+AA6*0.1,2),2)+0.49,IF(ROUND(AA6+AA6*0.1,2)-LEFT(ROUND(AA6+AA6*0.1,2),2)&gt;0.49,LEFT(ROUND(AA6+AA6*0.1,2),2)+0.99)),IF(AND(ROUND(AA6+AA6*0.1,2)&gt;=100,ROUND(AA6+AA6*0.1,2)&lt;=999.99),REPLACE(ROUND(AA6+AA6*0.1,2),3,4,9),IF(AND(ROUND(AA6+AA6*0.1,2)&gt;=1000),REPLACE(ROUND(AA6+AA6*0.1,2),3,5,99)))))</f>
        <v>10.49</v>
      </c>
      <c r="AD6" s="91" t="str">
        <f>IF(ROUND(AB6+AB6*0.1,2)&lt;10,IF(ROUND(AB6+AB6*0.1,2)=1,1.09,IF(ROUND(AB6+AB6*0.1,2)=2,2.09,IF(ROUND(AB6+AB6*0.1,2)=3,3.09,IF(ROUND(AB6+AB6*0.1,2)=4,4.09,IF(ROUND(AB6+AB6*0.1,2)=5,5.09,IF(ROUND(AB6+AB6*0.1,2)=6,6.09,IF(ROUND(AB6+AB6*0.1,2)=7,7.09,IF(ROUND(AB6+AB6*0.1,2)=8,8.09,IF(ROUND(AB6+AB6*0.1,2)=9,9.09,REPLACE(ROUND(AB6+AB6*0.1,2),4,1,9)))))))))),IF(AND(ROUND(AB6+AB6*0.1,2)&gt;=10,ROUND(AB6+AB6*0.1,2)&lt;=99.99),IF(ROUND(AB6+AB6*0.1,2)-LEFT(ROUND(AB6+AB6*0.1,2),2)&lt;=0.49,LEFT(ROUND(AB6+AB6*0.1,2),2)+0.49,IF(ROUND(AB6+AB6*0.1,2)-LEFT(ROUND(AB6+AB6*0.1,2),2)&gt;0.49,LEFT(ROUND(AB6+AB6*0.1,2),2)+0.99)),IF(AND(ROUND(AB6+AB6*0.1,2)&gt;=100,ROUND(AB6+AB6*0.1,2)&lt;=999.99),REPLACE(ROUND(AB6+AB6*0.1,2),3,4,9),IF(AND(ROUND(AB6+AB6*0.1,2)&gt;=1000),REPLACE(ROUND(AB6+AB6*0.1,2),3,5,99)))))</f>
        <v>1,29</v>
      </c>
      <c r="AE6" s="91">
        <f>IF(ROUND(AC6+AC6*0.1,2)&lt;10,IF(ROUND(AC6+AC6*0.1,2)=1,1.09,IF(ROUND(AC6+AC6*0.1,2)=2,2.09,IF(ROUND(AC6+AC6*0.1,2)=3,3.09,IF(ROUND(AC6+AC6*0.1,2)=4,4.09,IF(ROUND(AC6+AC6*0.1,2)=5,5.09,IF(ROUND(AC6+AC6*0.1,2)=6,6.09,IF(ROUND(AC6+AC6*0.1,2)=7,7.09,IF(ROUND(AC6+AC6*0.1,2)=8,8.09,IF(ROUND(AC6+AC6*0.1,2)=9,9.09,REPLACE(ROUND(AC6+AC6*0.1,2),4,1,9)))))))))),IF(AND(ROUND(AC6+AC6*0.1,2)&gt;=10,ROUND(AC6+AC6*0.1,2)&lt;=99.99),IF(ROUND(AC6+AC6*0.1,2)-LEFT(ROUND(AC6+AC6*0.1,2),2)&lt;=0.49,LEFT(ROUND(AC6+AC6*0.1,2),2)+0.49,IF(ROUND(AC6+AC6*0.1,2)-LEFT(ROUND(AC6+AC6*0.1,2),2)&gt;0.49,LEFT(ROUND(AC6+AC6*0.1,2),2)+0.99)),IF(AND(ROUND(AC6+AC6*0.1,2)&gt;=100,ROUND(AC6+AC6*0.1,2)&lt;=999.99),REPLACE(ROUND(AC6+AC6*0.1,2),3,4,9),IF(AND(ROUND(AC6+AC6*0.1,2)&gt;=1000),REPLACE(ROUND(AC6+AC6*0.1,2),3,5,99)))))</f>
        <v>11.99</v>
      </c>
      <c r="AF6" s="92">
        <f>N6-W6</f>
        <v>0.20100000000000007</v>
      </c>
      <c r="AG6" s="92">
        <f>O6-X6</f>
        <v>2.0100000000000007</v>
      </c>
      <c r="AH6" s="92">
        <f>Q6-Z6</f>
        <v>0.25</v>
      </c>
      <c r="AI6" s="17">
        <f>R6-AA6</f>
        <v>2.5</v>
      </c>
      <c r="AJ6" s="93">
        <v>64300101</v>
      </c>
      <c r="AK6" s="93">
        <v>64300001</v>
      </c>
    </row>
    <row r="7" spans="1:42" s="94" customFormat="1" ht="12.75" customHeight="1">
      <c r="A7" s="82">
        <v>23267301</v>
      </c>
      <c r="B7" s="83">
        <v>3472</v>
      </c>
      <c r="C7" s="82">
        <v>4001766034724</v>
      </c>
      <c r="D7" s="113">
        <v>4001766434722</v>
      </c>
      <c r="E7" s="84" t="s">
        <v>4</v>
      </c>
      <c r="F7" s="83">
        <v>12</v>
      </c>
      <c r="G7" s="82">
        <v>96</v>
      </c>
      <c r="H7" s="121" t="s">
        <v>162</v>
      </c>
      <c r="I7" s="85" t="s">
        <v>18</v>
      </c>
      <c r="J7" s="86">
        <v>0.19</v>
      </c>
      <c r="K7" s="86">
        <v>0.19</v>
      </c>
      <c r="L7" s="41">
        <v>1183</v>
      </c>
      <c r="M7" s="41"/>
      <c r="N7" s="87">
        <f t="shared" ref="N7:N9" si="5">O7/F7</f>
        <v>0.625</v>
      </c>
      <c r="O7" s="87">
        <v>7.5</v>
      </c>
      <c r="P7" s="13">
        <f t="shared" ref="P7:P9" si="6">(R7/(1+K7)-O7)/(R7/(1+K7))</f>
        <v>0.31293302540415707</v>
      </c>
      <c r="Q7" s="17">
        <f t="shared" ref="Q7:Q9" si="7">R7/F7</f>
        <v>1.0825</v>
      </c>
      <c r="R7" s="17">
        <v>12.99</v>
      </c>
      <c r="S7" s="26" t="str">
        <f t="shared" ref="S7:V9" si="8">IF(ROUND(Q7+Q7*0.1,2)&lt;10,IF(ROUND(Q7+Q7*0.1,2)=1,1.09,IF(ROUND(Q7+Q7*0.1,2)=2,2.09,IF(ROUND(Q7+Q7*0.1,2)=3,3.09,IF(ROUND(Q7+Q7*0.1,2)=4,4.09,IF(ROUND(Q7+Q7*0.1,2)=5,5.09,IF(ROUND(Q7+Q7*0.1,2)=6,6.09,IF(ROUND(Q7+Q7*0.1,2)=7,7.09,IF(ROUND(Q7+Q7*0.1,2)=8,8.09,IF(ROUND(Q7+Q7*0.1,2)=9,9.09,REPLACE(ROUND(Q7+Q7*0.1,2),4,1,9)))))))))),IF(AND(ROUND(Q7+Q7*0.1,2)&gt;=10,ROUND(Q7+Q7*0.1,2)&lt;=99.99),IF(ROUND(Q7+Q7*0.1,2)-LEFT(ROUND(Q7+Q7*0.1,2),2)&lt;=0.49,LEFT(ROUND(Q7+Q7*0.1,2),2)+0.49,IF(ROUND(Q7+Q7*0.1,2)-LEFT(ROUND(Q7+Q7*0.1,2),2)&gt;0.49,LEFT(ROUND(Q7+Q7*0.1,2),2)+0.99)),IF(AND(ROUND(Q7+Q7*0.1,2)&gt;=100,ROUND(Q7+Q7*0.1,2)&lt;=999.99),REPLACE(ROUND(Q7+Q7*0.1,2),3,4,9),IF(AND(ROUND(Q7+Q7*0.1,2)&gt;=1000),REPLACE(ROUND(Q7+Q7*0.1,2),3,5,99)))))</f>
        <v>1,19</v>
      </c>
      <c r="T7" s="26">
        <f t="shared" si="8"/>
        <v>14.49</v>
      </c>
      <c r="U7" s="26" t="str">
        <f t="shared" si="8"/>
        <v>1,39</v>
      </c>
      <c r="V7" s="26">
        <f t="shared" si="8"/>
        <v>15.99</v>
      </c>
      <c r="W7" s="88"/>
      <c r="X7" s="89"/>
      <c r="Y7" s="13"/>
      <c r="Z7" s="90"/>
      <c r="AA7" s="90"/>
      <c r="AB7" s="91"/>
      <c r="AC7" s="91"/>
      <c r="AD7" s="91"/>
      <c r="AE7" s="91"/>
      <c r="AF7" s="92"/>
      <c r="AG7" s="92"/>
      <c r="AH7" s="92"/>
      <c r="AI7" s="17"/>
      <c r="AJ7" s="93">
        <v>64300101</v>
      </c>
      <c r="AK7" s="93">
        <v>64300001</v>
      </c>
    </row>
    <row r="8" spans="1:42" s="94" customFormat="1" ht="12.75" customHeight="1">
      <c r="A8" s="82">
        <v>23267303</v>
      </c>
      <c r="B8" s="83">
        <v>3474</v>
      </c>
      <c r="C8" s="82">
        <v>4001766034748</v>
      </c>
      <c r="D8" s="113">
        <v>4001766434746</v>
      </c>
      <c r="E8" s="84" t="s">
        <v>5</v>
      </c>
      <c r="F8" s="83">
        <v>12</v>
      </c>
      <c r="G8" s="82">
        <v>96</v>
      </c>
      <c r="H8" s="121" t="s">
        <v>162</v>
      </c>
      <c r="I8" s="85" t="s">
        <v>18</v>
      </c>
      <c r="J8" s="86">
        <v>0.19</v>
      </c>
      <c r="K8" s="86">
        <v>0.19</v>
      </c>
      <c r="L8" s="41">
        <v>1183</v>
      </c>
      <c r="M8" s="41"/>
      <c r="N8" s="87">
        <f t="shared" si="5"/>
        <v>0.625</v>
      </c>
      <c r="O8" s="87">
        <v>7.5</v>
      </c>
      <c r="P8" s="13">
        <f t="shared" si="6"/>
        <v>0.31293302540415707</v>
      </c>
      <c r="Q8" s="17">
        <f t="shared" si="7"/>
        <v>1.0825</v>
      </c>
      <c r="R8" s="17">
        <v>12.99</v>
      </c>
      <c r="S8" s="26" t="str">
        <f t="shared" si="8"/>
        <v>1,19</v>
      </c>
      <c r="T8" s="26">
        <f t="shared" si="8"/>
        <v>14.49</v>
      </c>
      <c r="U8" s="26" t="str">
        <f t="shared" si="8"/>
        <v>1,39</v>
      </c>
      <c r="V8" s="26">
        <f t="shared" si="8"/>
        <v>15.99</v>
      </c>
      <c r="W8" s="88"/>
      <c r="X8" s="89"/>
      <c r="Y8" s="13"/>
      <c r="Z8" s="90"/>
      <c r="AA8" s="90"/>
      <c r="AB8" s="91"/>
      <c r="AC8" s="91"/>
      <c r="AD8" s="91"/>
      <c r="AE8" s="91"/>
      <c r="AF8" s="92"/>
      <c r="AG8" s="92"/>
      <c r="AH8" s="92"/>
      <c r="AI8" s="17"/>
      <c r="AJ8" s="93">
        <v>64300101</v>
      </c>
      <c r="AK8" s="93">
        <v>64300001</v>
      </c>
    </row>
    <row r="9" spans="1:42" s="94" customFormat="1" ht="12.75" customHeight="1">
      <c r="A9" s="82">
        <v>23267305</v>
      </c>
      <c r="B9" s="83">
        <v>3479</v>
      </c>
      <c r="C9" s="82">
        <v>4001766034793</v>
      </c>
      <c r="D9" s="113">
        <v>4001766434791</v>
      </c>
      <c r="E9" s="84" t="s">
        <v>6</v>
      </c>
      <c r="F9" s="83">
        <v>12</v>
      </c>
      <c r="G9" s="82">
        <v>96</v>
      </c>
      <c r="H9" s="121" t="s">
        <v>162</v>
      </c>
      <c r="I9" s="85" t="s">
        <v>18</v>
      </c>
      <c r="J9" s="86">
        <v>0.19</v>
      </c>
      <c r="K9" s="86">
        <v>0.19</v>
      </c>
      <c r="L9" s="41">
        <v>1183</v>
      </c>
      <c r="M9" s="41"/>
      <c r="N9" s="87">
        <f t="shared" si="5"/>
        <v>0.625</v>
      </c>
      <c r="O9" s="87">
        <v>7.5</v>
      </c>
      <c r="P9" s="13">
        <f t="shared" si="6"/>
        <v>0.31293302540415707</v>
      </c>
      <c r="Q9" s="17">
        <f t="shared" si="7"/>
        <v>1.0825</v>
      </c>
      <c r="R9" s="17">
        <v>12.99</v>
      </c>
      <c r="S9" s="26" t="str">
        <f t="shared" si="8"/>
        <v>1,19</v>
      </c>
      <c r="T9" s="26">
        <f t="shared" si="8"/>
        <v>14.49</v>
      </c>
      <c r="U9" s="26" t="str">
        <f t="shared" si="8"/>
        <v>1,39</v>
      </c>
      <c r="V9" s="26">
        <f t="shared" si="8"/>
        <v>15.99</v>
      </c>
      <c r="W9" s="88"/>
      <c r="X9" s="89"/>
      <c r="Y9" s="13"/>
      <c r="Z9" s="90"/>
      <c r="AA9" s="90"/>
      <c r="AB9" s="91"/>
      <c r="AC9" s="91"/>
      <c r="AD9" s="91"/>
      <c r="AE9" s="91"/>
      <c r="AF9" s="92"/>
      <c r="AG9" s="92"/>
      <c r="AH9" s="92"/>
      <c r="AI9" s="17"/>
      <c r="AJ9" s="93">
        <v>64300101</v>
      </c>
      <c r="AK9" s="93">
        <v>64300001</v>
      </c>
    </row>
    <row r="10" spans="1:42" s="94" customFormat="1" ht="12.75" customHeight="1">
      <c r="A10" s="117">
        <v>23430539</v>
      </c>
      <c r="B10" s="83">
        <v>3156</v>
      </c>
      <c r="C10" s="119">
        <v>4001766031563</v>
      </c>
      <c r="D10" s="113">
        <v>4001766131560</v>
      </c>
      <c r="E10" s="120" t="s">
        <v>147</v>
      </c>
      <c r="F10" s="82">
        <v>6</v>
      </c>
      <c r="G10" s="82">
        <v>60</v>
      </c>
      <c r="H10" s="85" t="s">
        <v>162</v>
      </c>
      <c r="I10" s="85" t="s">
        <v>18</v>
      </c>
      <c r="J10" s="86">
        <v>0.19</v>
      </c>
      <c r="K10" s="86">
        <v>0.19</v>
      </c>
      <c r="L10" s="41">
        <v>1183</v>
      </c>
      <c r="M10" s="41"/>
      <c r="N10" s="87">
        <f>O10/F10</f>
        <v>1.2949999999999999</v>
      </c>
      <c r="O10" s="87">
        <v>7.77</v>
      </c>
      <c r="P10" s="13">
        <f>(R10/(1+K10)-O10)/(R10/(1+K10))</f>
        <v>0.25970376301040837</v>
      </c>
      <c r="Q10" s="17">
        <f>R10/F10</f>
        <v>2.0816666666666666</v>
      </c>
      <c r="R10" s="17">
        <v>12.49</v>
      </c>
      <c r="S10" s="26" t="str">
        <f>IF(ROUND(Q10+Q10*0.1,2)&lt;10,IF(ROUND(Q10+Q10*0.1,2)=1,1.09,IF(ROUND(Q10+Q10*0.1,2)=2,2.09,IF(ROUND(Q10+Q10*0.1,2)=3,3.09,IF(ROUND(Q10+Q10*0.1,2)=4,4.09,IF(ROUND(Q10+Q10*0.1,2)=5,5.09,IF(ROUND(Q10+Q10*0.1,2)=6,6.09,IF(ROUND(Q10+Q10*0.1,2)=7,7.09,IF(ROUND(Q10+Q10*0.1,2)=8,8.09,IF(ROUND(Q10+Q10*0.1,2)=9,9.09,REPLACE(ROUND(Q10+Q10*0.1,2),4,1,9)))))))))),IF(AND(ROUND(Q10+Q10*0.1,2)&gt;=10,ROUND(Q10+Q10*0.1,2)&lt;=99.99),IF(ROUND(Q10+Q10*0.1,2)-LEFT(ROUND(Q10+Q10*0.1,2),2)&lt;=0.49,LEFT(ROUND(Q10+Q10*0.1,2),2)+0.49,IF(ROUND(Q10+Q10*0.1,2)-LEFT(ROUND(Q10+Q10*0.1,2),2)&gt;0.49,LEFT(ROUND(Q10+Q10*0.1,2),2)+0.99)),IF(AND(ROUND(Q10+Q10*0.1,2)&gt;=100,ROUND(Q10+Q10*0.1,2)&lt;=999.99),REPLACE(ROUND(Q10+Q10*0.1,2),3,4,9),IF(AND(ROUND(Q10+Q10*0.1,2)&gt;=1000),REPLACE(ROUND(Q10+Q10*0.1,2),3,5,99)))))</f>
        <v>2,29</v>
      </c>
      <c r="T10" s="26">
        <f>IF(ROUND(R10+R10*0.1,2)&lt;10,IF(ROUND(R10+R10*0.1,2)=1,1.09,IF(ROUND(R10+R10*0.1,2)=2,2.09,IF(ROUND(R10+R10*0.1,2)=3,3.09,IF(ROUND(R10+R10*0.1,2)=4,4.09,IF(ROUND(R10+R10*0.1,2)=5,5.09,IF(ROUND(R10+R10*0.1,2)=6,6.09,IF(ROUND(R10+R10*0.1,2)=7,7.09,IF(ROUND(R10+R10*0.1,2)=8,8.09,IF(ROUND(R10+R10*0.1,2)=9,9.09,REPLACE(ROUND(R10+R10*0.1,2),4,1,9)))))))))),IF(AND(ROUND(R10+R10*0.1,2)&gt;=10,ROUND(R10+R10*0.1,2)&lt;=99.99),IF(ROUND(R10+R10*0.1,2)-LEFT(ROUND(R10+R10*0.1,2),2)&lt;=0.49,LEFT(ROUND(R10+R10*0.1,2),2)+0.49,IF(ROUND(R10+R10*0.1,2)-LEFT(ROUND(R10+R10*0.1,2),2)&gt;0.49,LEFT(ROUND(R10+R10*0.1,2),2)+0.99)),IF(AND(ROUND(R10+R10*0.1,2)&gt;=100,ROUND(R10+R10*0.1,2)&lt;=999.99),REPLACE(ROUND(R10+R10*0.1,2),3,4,9),IF(AND(ROUND(R10+R10*0.1,2)&gt;=1000),REPLACE(ROUND(R10+R10*0.1,2),3,5,99)))))</f>
        <v>13.99</v>
      </c>
      <c r="U10" s="26" t="str">
        <f>IF(ROUND(S10+S10*0.1,2)&lt;10,IF(ROUND(S10+S10*0.1,2)=1,1.09,IF(ROUND(S10+S10*0.1,2)=2,2.09,IF(ROUND(S10+S10*0.1,2)=3,3.09,IF(ROUND(S10+S10*0.1,2)=4,4.09,IF(ROUND(S10+S10*0.1,2)=5,5.09,IF(ROUND(S10+S10*0.1,2)=6,6.09,IF(ROUND(S10+S10*0.1,2)=7,7.09,IF(ROUND(S10+S10*0.1,2)=8,8.09,IF(ROUND(S10+S10*0.1,2)=9,9.09,REPLACE(ROUND(S10+S10*0.1,2),4,1,9)))))))))),IF(AND(ROUND(S10+S10*0.1,2)&gt;=10,ROUND(S10+S10*0.1,2)&lt;=99.99),IF(ROUND(S10+S10*0.1,2)-LEFT(ROUND(S10+S10*0.1,2),2)&lt;=0.49,LEFT(ROUND(S10+S10*0.1,2),2)+0.49,IF(ROUND(S10+S10*0.1,2)-LEFT(ROUND(S10+S10*0.1,2),2)&gt;0.49,LEFT(ROUND(S10+S10*0.1,2),2)+0.99)),IF(AND(ROUND(S10+S10*0.1,2)&gt;=100,ROUND(S10+S10*0.1,2)&lt;=999.99),REPLACE(ROUND(S10+S10*0.1,2),3,4,9),IF(AND(ROUND(S10+S10*0.1,2)&gt;=1000),REPLACE(ROUND(S10+S10*0.1,2),3,5,99)))))</f>
        <v>2,59</v>
      </c>
      <c r="V10" s="26">
        <f>IF(ROUND(T10+T10*0.1,2)&lt;10,IF(ROUND(T10+T10*0.1,2)=1,1.09,IF(ROUND(T10+T10*0.1,2)=2,2.09,IF(ROUND(T10+T10*0.1,2)=3,3.09,IF(ROUND(T10+T10*0.1,2)=4,4.09,IF(ROUND(T10+T10*0.1,2)=5,5.09,IF(ROUND(T10+T10*0.1,2)=6,6.09,IF(ROUND(T10+T10*0.1,2)=7,7.09,IF(ROUND(T10+T10*0.1,2)=8,8.09,IF(ROUND(T10+T10*0.1,2)=9,9.09,REPLACE(ROUND(T10+T10*0.1,2),4,1,9)))))))))),IF(AND(ROUND(T10+T10*0.1,2)&gt;=10,ROUND(T10+T10*0.1,2)&lt;=99.99),IF(ROUND(T10+T10*0.1,2)-LEFT(ROUND(T10+T10*0.1,2),2)&lt;=0.49,LEFT(ROUND(T10+T10*0.1,2),2)+0.49,IF(ROUND(T10+T10*0.1,2)-LEFT(ROUND(T10+T10*0.1,2),2)&gt;0.49,LEFT(ROUND(T10+T10*0.1,2),2)+0.99)),IF(AND(ROUND(T10+T10*0.1,2)&gt;=100,ROUND(T10+T10*0.1,2)&lt;=999.99),REPLACE(ROUND(T10+T10*0.1,2),3,4,9),IF(AND(ROUND(T10+T10*0.1,2)&gt;=1000),REPLACE(ROUND(T10+T10*0.1,2),3,5,99)))))</f>
        <v>15.49</v>
      </c>
      <c r="W10" s="88">
        <v>1.083</v>
      </c>
      <c r="X10" s="89">
        <f>W10*6</f>
        <v>6.4979999999999993</v>
      </c>
      <c r="Y10" s="13">
        <f>(AA10/(1+K10)-X10)/(AA10/(1+K10))</f>
        <v>0.24853061224489814</v>
      </c>
      <c r="Z10" s="90">
        <f>AA10/F10</f>
        <v>1.7150000000000001</v>
      </c>
      <c r="AA10" s="90">
        <v>10.290000000000001</v>
      </c>
      <c r="AB10" s="91" t="str">
        <f>IF(ROUND(Z10+Z10*0.1,2)&lt;10,IF(ROUND(Z10+Z10*0.1,2)=1,1.09,IF(ROUND(Z10+Z10*0.1,2)=2,2.09,IF(ROUND(Z10+Z10*0.1,2)=3,3.09,IF(ROUND(Z10+Z10*0.1,2)=4,4.09,IF(ROUND(Z10+Z10*0.1,2)=5,5.09,IF(ROUND(Z10+Z10*0.1,2)=6,6.09,IF(ROUND(Z10+Z10*0.1,2)=7,7.09,IF(ROUND(Z10+Z10*0.1,2)=8,8.09,IF(ROUND(Z10+Z10*0.1,2)=9,9.09,REPLACE(ROUND(Z10+Z10*0.1,2),4,1,9)))))))))),IF(AND(ROUND(Z10+Z10*0.1,2)&gt;=10,ROUND(Z10+Z10*0.1,2)&lt;=99.99),IF(ROUND(Z10+Z10*0.1,2)-LEFT(ROUND(Z10+Z10*0.1,2),2)&lt;=0.49,LEFT(ROUND(Z10+Z10*0.1,2),2)+0.49,IF(ROUND(Z10+Z10*0.1,2)-LEFT(ROUND(Z10+Z10*0.1,2),2)&gt;0.49,LEFT(ROUND(Z10+Z10*0.1,2),2)+0.99)),IF(AND(ROUND(Z10+Z10*0.1,2)&gt;=100,ROUND(Z10+Z10*0.1,2)&lt;=999.99),REPLACE(ROUND(Z10+Z10*0.1,2),3,4,9),IF(AND(ROUND(Z10+Z10*0.1,2)&gt;=1000),REPLACE(ROUND(Z10+Z10*0.1,2),3,5,99)))))</f>
        <v>1,89</v>
      </c>
      <c r="AC10" s="91">
        <f>IF(ROUND(AA10+AA10*0.1,2)&lt;10,IF(ROUND(AA10+AA10*0.1,2)=1,1.09,IF(ROUND(AA10+AA10*0.1,2)=2,2.09,IF(ROUND(AA10+AA10*0.1,2)=3,3.09,IF(ROUND(AA10+AA10*0.1,2)=4,4.09,IF(ROUND(AA10+AA10*0.1,2)=5,5.09,IF(ROUND(AA10+AA10*0.1,2)=6,6.09,IF(ROUND(AA10+AA10*0.1,2)=7,7.09,IF(ROUND(AA10+AA10*0.1,2)=8,8.09,IF(ROUND(AA10+AA10*0.1,2)=9,9.09,REPLACE(ROUND(AA10+AA10*0.1,2),4,1,9)))))))))),IF(AND(ROUND(AA10+AA10*0.1,2)&gt;=10,ROUND(AA10+AA10*0.1,2)&lt;=99.99),IF(ROUND(AA10+AA10*0.1,2)-LEFT(ROUND(AA10+AA10*0.1,2),2)&lt;=0.49,LEFT(ROUND(AA10+AA10*0.1,2),2)+0.49,IF(ROUND(AA10+AA10*0.1,2)-LEFT(ROUND(AA10+AA10*0.1,2),2)&gt;0.49,LEFT(ROUND(AA10+AA10*0.1,2),2)+0.99)),IF(AND(ROUND(AA10+AA10*0.1,2)&gt;=100,ROUND(AA10+AA10*0.1,2)&lt;=999.99),REPLACE(ROUND(AA10+AA10*0.1,2),3,4,9),IF(AND(ROUND(AA10+AA10*0.1,2)&gt;=1000),REPLACE(ROUND(AA10+AA10*0.1,2),3,5,99)))))</f>
        <v>11.49</v>
      </c>
      <c r="AD10" s="91" t="str">
        <f>IF(ROUND(AB10+AB10*0.1,2)&lt;10,IF(ROUND(AB10+AB10*0.1,2)=1,1.09,IF(ROUND(AB10+AB10*0.1,2)=2,2.09,IF(ROUND(AB10+AB10*0.1,2)=3,3.09,IF(ROUND(AB10+AB10*0.1,2)=4,4.09,IF(ROUND(AB10+AB10*0.1,2)=5,5.09,IF(ROUND(AB10+AB10*0.1,2)=6,6.09,IF(ROUND(AB10+AB10*0.1,2)=7,7.09,IF(ROUND(AB10+AB10*0.1,2)=8,8.09,IF(ROUND(AB10+AB10*0.1,2)=9,9.09,REPLACE(ROUND(AB10+AB10*0.1,2),4,1,9)))))))))),IF(AND(ROUND(AB10+AB10*0.1,2)&gt;=10,ROUND(AB10+AB10*0.1,2)&lt;=99.99),IF(ROUND(AB10+AB10*0.1,2)-LEFT(ROUND(AB10+AB10*0.1,2),2)&lt;=0.49,LEFT(ROUND(AB10+AB10*0.1,2),2)+0.49,IF(ROUND(AB10+AB10*0.1,2)-LEFT(ROUND(AB10+AB10*0.1,2),2)&gt;0.49,LEFT(ROUND(AB10+AB10*0.1,2),2)+0.99)),IF(AND(ROUND(AB10+AB10*0.1,2)&gt;=100,ROUND(AB10+AB10*0.1,2)&lt;=999.99),REPLACE(ROUND(AB10+AB10*0.1,2),3,4,9),IF(AND(ROUND(AB10+AB10*0.1,2)&gt;=1000),REPLACE(ROUND(AB10+AB10*0.1,2),3,5,99)))))</f>
        <v>2,09</v>
      </c>
      <c r="AE10" s="91">
        <f>IF(ROUND(AC10+AC10*0.1,2)&lt;10,IF(ROUND(AC10+AC10*0.1,2)=1,1.09,IF(ROUND(AC10+AC10*0.1,2)=2,2.09,IF(ROUND(AC10+AC10*0.1,2)=3,3.09,IF(ROUND(AC10+AC10*0.1,2)=4,4.09,IF(ROUND(AC10+AC10*0.1,2)=5,5.09,IF(ROUND(AC10+AC10*0.1,2)=6,6.09,IF(ROUND(AC10+AC10*0.1,2)=7,7.09,IF(ROUND(AC10+AC10*0.1,2)=8,8.09,IF(ROUND(AC10+AC10*0.1,2)=9,9.09,REPLACE(ROUND(AC10+AC10*0.1,2),4,1,9)))))))))),IF(AND(ROUND(AC10+AC10*0.1,2)&gt;=10,ROUND(AC10+AC10*0.1,2)&lt;=99.99),IF(ROUND(AC10+AC10*0.1,2)-LEFT(ROUND(AC10+AC10*0.1,2),2)&lt;=0.49,LEFT(ROUND(AC10+AC10*0.1,2),2)+0.49,IF(ROUND(AC10+AC10*0.1,2)-LEFT(ROUND(AC10+AC10*0.1,2),2)&gt;0.49,LEFT(ROUND(AC10+AC10*0.1,2),2)+0.99)),IF(AND(ROUND(AC10+AC10*0.1,2)&gt;=100,ROUND(AC10+AC10*0.1,2)&lt;=999.99),REPLACE(ROUND(AC10+AC10*0.1,2),3,4,9),IF(AND(ROUND(AC10+AC10*0.1,2)&gt;=1000),REPLACE(ROUND(AC10+AC10*0.1,2),3,5,99)))))</f>
        <v>12.99</v>
      </c>
      <c r="AF10" s="92">
        <f>N10-W10</f>
        <v>0.21199999999999997</v>
      </c>
      <c r="AG10" s="92">
        <f>O10-X10</f>
        <v>1.2720000000000002</v>
      </c>
      <c r="AH10" s="92">
        <f>Q10-Z10</f>
        <v>0.36666666666666647</v>
      </c>
      <c r="AI10" s="17">
        <f>R10-AA10</f>
        <v>2.1999999999999993</v>
      </c>
      <c r="AJ10" s="93">
        <v>64300101</v>
      </c>
      <c r="AK10" s="93">
        <v>64300001</v>
      </c>
    </row>
    <row r="11" spans="1:42" s="94" customFormat="1" ht="12.75" customHeight="1">
      <c r="A11" s="82"/>
      <c r="B11" s="83"/>
      <c r="C11" s="82"/>
      <c r="D11" s="113"/>
      <c r="E11" s="84"/>
      <c r="F11" s="83"/>
      <c r="G11" s="82"/>
      <c r="H11" s="121"/>
      <c r="I11" s="85"/>
      <c r="J11" s="86"/>
      <c r="K11" s="86"/>
      <c r="L11" s="41"/>
      <c r="M11" s="41"/>
      <c r="N11" s="87"/>
      <c r="O11" s="87"/>
      <c r="P11" s="13"/>
      <c r="Q11" s="17"/>
      <c r="R11" s="17"/>
      <c r="S11" s="26"/>
      <c r="T11" s="26"/>
      <c r="U11" s="26"/>
      <c r="V11" s="26"/>
      <c r="W11" s="88"/>
      <c r="X11" s="89"/>
      <c r="Y11" s="13"/>
      <c r="Z11" s="90"/>
      <c r="AA11" s="90"/>
      <c r="AB11" s="91"/>
      <c r="AC11" s="91"/>
      <c r="AD11" s="91"/>
      <c r="AE11" s="91"/>
      <c r="AF11" s="92"/>
      <c r="AG11" s="92"/>
      <c r="AH11" s="92"/>
      <c r="AI11" s="17"/>
      <c r="AJ11" s="93"/>
      <c r="AK11" s="93"/>
    </row>
    <row r="12" spans="1:42" ht="12.75" customHeight="1">
      <c r="A12" s="10"/>
      <c r="B12"/>
      <c r="C12" s="23"/>
      <c r="D12" s="23"/>
      <c r="E12"/>
      <c r="I12" s="6"/>
      <c r="J12" s="9"/>
      <c r="K12" s="9"/>
      <c r="L12" s="5"/>
      <c r="M12" s="11"/>
      <c r="N12" s="11"/>
      <c r="O12" s="13"/>
      <c r="P12" s="27"/>
      <c r="Q12" s="16"/>
      <c r="R12" s="16"/>
      <c r="S12" s="16"/>
      <c r="T12" s="16"/>
      <c r="U12" s="16"/>
      <c r="V12" s="42"/>
      <c r="W12" s="18"/>
      <c r="X12" s="32"/>
      <c r="Y12" s="29"/>
      <c r="Z12" s="29"/>
      <c r="AA12" s="29"/>
      <c r="AB12" s="29"/>
      <c r="AC12" s="21"/>
    </row>
    <row r="13" spans="1:42" ht="12.75" customHeight="1">
      <c r="A13" s="10"/>
      <c r="B13"/>
      <c r="C13" s="23"/>
      <c r="D13" s="23"/>
      <c r="E13"/>
      <c r="J13" s="8"/>
      <c r="K13" s="8"/>
      <c r="O13" s="14"/>
      <c r="Q13" s="14"/>
      <c r="R13" s="14"/>
      <c r="S13" s="14"/>
      <c r="T13" s="14"/>
      <c r="U13" s="14"/>
      <c r="V13" s="42"/>
      <c r="W13" s="18"/>
      <c r="X13" s="32"/>
      <c r="Y13" s="29"/>
      <c r="Z13" s="29"/>
      <c r="AA13" s="29"/>
      <c r="AB13" s="29"/>
      <c r="AC13" s="21"/>
    </row>
    <row r="14" spans="1:42" ht="12.75" customHeight="1">
      <c r="J14" s="8"/>
      <c r="K14" s="8"/>
      <c r="O14" s="14"/>
      <c r="Q14" s="14"/>
      <c r="R14" s="14"/>
      <c r="S14" s="14"/>
      <c r="T14" s="14"/>
      <c r="U14" s="14"/>
      <c r="V14" s="42"/>
      <c r="W14" s="18"/>
      <c r="X14" s="32"/>
      <c r="Y14" s="29"/>
      <c r="Z14" s="29"/>
      <c r="AA14" s="29"/>
      <c r="AB14" s="29"/>
      <c r="AC14" s="21"/>
    </row>
    <row r="15" spans="1:42" s="20" customFormat="1" ht="12.75" customHeight="1">
      <c r="A15" s="3"/>
      <c r="B15" s="3"/>
      <c r="C15" s="3"/>
      <c r="D15" s="3"/>
      <c r="E15" s="1"/>
      <c r="F15" s="1"/>
      <c r="G15" s="1"/>
      <c r="H15" s="7"/>
      <c r="I15" s="2"/>
      <c r="J15" s="8"/>
      <c r="K15" s="8"/>
      <c r="L15" s="3"/>
      <c r="M15" s="12"/>
      <c r="N15" s="3"/>
      <c r="O15" s="14"/>
      <c r="P15" s="28"/>
      <c r="Q15" s="14"/>
      <c r="R15" s="14"/>
      <c r="S15" s="14"/>
      <c r="T15" s="14"/>
      <c r="U15" s="14"/>
      <c r="V15" s="42"/>
      <c r="W15" s="18"/>
      <c r="X15" s="32"/>
      <c r="Y15" s="29"/>
      <c r="Z15" s="29"/>
      <c r="AA15" s="29"/>
      <c r="AB15" s="29"/>
      <c r="AC15" s="21"/>
      <c r="AE15" s="25"/>
      <c r="AF15" s="25"/>
      <c r="AG15" s="24"/>
      <c r="AH15" s="24"/>
      <c r="AI15" s="3"/>
      <c r="AJ15" s="3"/>
      <c r="AK15"/>
      <c r="AL15"/>
      <c r="AM15"/>
      <c r="AN15"/>
      <c r="AO15"/>
    </row>
    <row r="16" spans="1:42" s="20" customFormat="1" ht="12.75" customHeight="1">
      <c r="A16" s="3"/>
      <c r="B16" s="3"/>
      <c r="C16" s="3"/>
      <c r="D16" s="3"/>
      <c r="E16" s="1"/>
      <c r="F16" s="1"/>
      <c r="G16" s="1"/>
      <c r="H16" s="7"/>
      <c r="I16" s="2"/>
      <c r="J16" s="8"/>
      <c r="K16" s="8"/>
      <c r="L16" s="3"/>
      <c r="M16" s="12"/>
      <c r="N16" s="3"/>
      <c r="O16" s="14"/>
      <c r="P16" s="28"/>
      <c r="Q16" s="14"/>
      <c r="R16" s="14"/>
      <c r="S16" s="14"/>
      <c r="T16" s="14"/>
      <c r="U16" s="14"/>
      <c r="V16" s="42"/>
      <c r="W16" s="18"/>
      <c r="X16" s="32"/>
      <c r="Y16" s="29"/>
      <c r="Z16" s="29"/>
      <c r="AA16" s="29"/>
      <c r="AB16" s="29"/>
      <c r="AC16" s="21"/>
      <c r="AE16" s="25"/>
      <c r="AF16" s="25"/>
      <c r="AG16" s="24"/>
      <c r="AH16" s="24"/>
      <c r="AI16" s="3"/>
      <c r="AJ16" s="3"/>
      <c r="AK16"/>
      <c r="AL16"/>
      <c r="AM16"/>
      <c r="AN16"/>
      <c r="AO16"/>
    </row>
    <row r="17" spans="1:41" s="20" customFormat="1" ht="12.75" customHeight="1">
      <c r="A17" s="3"/>
      <c r="B17" s="3"/>
      <c r="C17" s="3"/>
      <c r="D17" s="3"/>
      <c r="E17" s="1"/>
      <c r="F17" s="1"/>
      <c r="G17" s="1"/>
      <c r="H17" s="7"/>
      <c r="I17" s="2"/>
      <c r="J17" s="8"/>
      <c r="K17" s="8"/>
      <c r="L17" s="3"/>
      <c r="M17" s="12"/>
      <c r="N17" s="3"/>
      <c r="O17" s="14"/>
      <c r="P17" s="28"/>
      <c r="Q17" s="14"/>
      <c r="R17" s="14"/>
      <c r="S17" s="14"/>
      <c r="T17" s="14"/>
      <c r="U17" s="14"/>
      <c r="V17" s="42"/>
      <c r="W17" s="18"/>
      <c r="X17" s="32"/>
      <c r="Y17" s="29"/>
      <c r="Z17" s="29"/>
      <c r="AA17" s="29"/>
      <c r="AB17" s="29"/>
      <c r="AC17" s="21"/>
      <c r="AE17" s="25"/>
      <c r="AF17" s="25"/>
      <c r="AG17" s="24"/>
      <c r="AH17" s="24"/>
      <c r="AI17" s="3"/>
      <c r="AJ17" s="3"/>
      <c r="AK17"/>
      <c r="AL17"/>
      <c r="AM17"/>
      <c r="AN17"/>
      <c r="AO17"/>
    </row>
    <row r="18" spans="1:41" s="20" customFormat="1" ht="12.75" customHeight="1">
      <c r="A18" s="3"/>
      <c r="B18" s="3"/>
      <c r="C18" s="3"/>
      <c r="D18" s="3"/>
      <c r="E18" s="1"/>
      <c r="F18" s="1"/>
      <c r="G18" s="1"/>
      <c r="H18" s="7"/>
      <c r="I18" s="2"/>
      <c r="J18" s="8"/>
      <c r="K18" s="8"/>
      <c r="L18" s="3"/>
      <c r="M18" s="12"/>
      <c r="N18" s="3"/>
      <c r="O18" s="14"/>
      <c r="P18" s="28"/>
      <c r="Q18" s="14"/>
      <c r="R18" s="14"/>
      <c r="S18" s="14"/>
      <c r="T18" s="14"/>
      <c r="U18" s="14"/>
      <c r="V18" s="42"/>
      <c r="W18" s="18"/>
      <c r="X18" s="32"/>
      <c r="Y18" s="29"/>
      <c r="Z18" s="29"/>
      <c r="AA18" s="29"/>
      <c r="AB18" s="29"/>
      <c r="AC18" s="21"/>
      <c r="AE18" s="25"/>
      <c r="AF18" s="25"/>
      <c r="AG18" s="24"/>
      <c r="AH18" s="24"/>
      <c r="AI18" s="3"/>
      <c r="AJ18" s="3"/>
      <c r="AK18"/>
      <c r="AL18"/>
      <c r="AM18"/>
      <c r="AN18"/>
      <c r="AO18"/>
    </row>
    <row r="19" spans="1:41" s="20" customFormat="1" ht="12.75" customHeight="1">
      <c r="A19" s="3"/>
      <c r="B19" s="3"/>
      <c r="C19" s="3"/>
      <c r="D19" s="3"/>
      <c r="E19" s="1"/>
      <c r="F19" s="1"/>
      <c r="G19" s="1"/>
      <c r="H19" s="7"/>
      <c r="I19" s="2"/>
      <c r="J19" s="8"/>
      <c r="K19" s="8"/>
      <c r="L19" s="3"/>
      <c r="M19" s="12"/>
      <c r="N19" s="3"/>
      <c r="O19" s="14"/>
      <c r="P19" s="28"/>
      <c r="Q19" s="14"/>
      <c r="R19" s="14"/>
      <c r="S19" s="14"/>
      <c r="T19" s="14"/>
      <c r="U19" s="14"/>
      <c r="V19" s="42"/>
      <c r="W19" s="18"/>
      <c r="X19" s="32"/>
      <c r="Y19" s="29"/>
      <c r="Z19" s="29"/>
      <c r="AA19" s="29"/>
      <c r="AB19" s="29"/>
      <c r="AC19" s="21"/>
      <c r="AE19" s="25"/>
      <c r="AF19" s="25"/>
      <c r="AG19" s="24"/>
      <c r="AH19" s="24"/>
      <c r="AI19" s="3"/>
      <c r="AJ19" s="3"/>
      <c r="AK19"/>
      <c r="AL19"/>
      <c r="AM19"/>
      <c r="AN19"/>
      <c r="AO19"/>
    </row>
    <row r="20" spans="1:41" s="20" customFormat="1" ht="12.75" customHeight="1">
      <c r="A20" s="3"/>
      <c r="B20" s="3"/>
      <c r="C20" s="3"/>
      <c r="D20" s="3"/>
      <c r="E20" s="1"/>
      <c r="F20" s="1"/>
      <c r="G20" s="1"/>
      <c r="H20" s="7"/>
      <c r="I20" s="2"/>
      <c r="J20" s="8"/>
      <c r="K20" s="8"/>
      <c r="L20" s="3"/>
      <c r="M20" s="12"/>
      <c r="N20" s="3"/>
      <c r="O20" s="14"/>
      <c r="P20" s="28"/>
      <c r="Q20" s="14"/>
      <c r="R20" s="14"/>
      <c r="S20" s="14"/>
      <c r="T20" s="14"/>
      <c r="U20" s="14"/>
      <c r="V20" s="42"/>
      <c r="W20" s="18"/>
      <c r="X20" s="32"/>
      <c r="Y20" s="29"/>
      <c r="Z20" s="29"/>
      <c r="AA20" s="29"/>
      <c r="AB20" s="29"/>
      <c r="AC20" s="21"/>
      <c r="AE20" s="25"/>
      <c r="AF20" s="25"/>
      <c r="AG20" s="24"/>
      <c r="AH20" s="24"/>
      <c r="AI20" s="3"/>
      <c r="AJ20" s="3"/>
      <c r="AK20"/>
      <c r="AL20"/>
      <c r="AM20"/>
      <c r="AN20"/>
      <c r="AO20"/>
    </row>
    <row r="21" spans="1:41" s="20" customFormat="1" ht="12.75" customHeight="1">
      <c r="A21" s="3"/>
      <c r="B21" s="3"/>
      <c r="C21" s="3"/>
      <c r="D21" s="3"/>
      <c r="E21" s="1"/>
      <c r="F21" s="1"/>
      <c r="G21" s="1"/>
      <c r="H21" s="7"/>
      <c r="I21" s="2"/>
      <c r="J21" s="8"/>
      <c r="K21" s="8"/>
      <c r="L21" s="3"/>
      <c r="M21" s="12"/>
      <c r="N21" s="3"/>
      <c r="O21" s="14"/>
      <c r="P21" s="28"/>
      <c r="Q21" s="14"/>
      <c r="R21" s="14"/>
      <c r="S21" s="14"/>
      <c r="T21" s="14"/>
      <c r="U21" s="14"/>
      <c r="V21" s="42"/>
      <c r="W21" s="18"/>
      <c r="X21" s="32"/>
      <c r="Y21" s="29"/>
      <c r="Z21" s="29"/>
      <c r="AA21" s="29"/>
      <c r="AB21" s="29"/>
      <c r="AC21" s="21"/>
      <c r="AE21" s="25"/>
      <c r="AF21" s="25"/>
      <c r="AG21" s="24"/>
      <c r="AH21" s="24"/>
      <c r="AI21" s="3"/>
      <c r="AJ21" s="3"/>
      <c r="AK21"/>
      <c r="AL21"/>
      <c r="AM21"/>
      <c r="AN21"/>
      <c r="AO21"/>
    </row>
    <row r="22" spans="1:41" s="20" customFormat="1" ht="12.75" customHeight="1">
      <c r="A22" s="3"/>
      <c r="B22" s="3"/>
      <c r="C22" s="3"/>
      <c r="D22" s="3"/>
      <c r="E22" s="1"/>
      <c r="F22" s="1"/>
      <c r="G22" s="1"/>
      <c r="H22" s="7"/>
      <c r="I22" s="2"/>
      <c r="J22" s="8"/>
      <c r="K22" s="8"/>
      <c r="L22" s="3"/>
      <c r="M22" s="12"/>
      <c r="N22" s="3"/>
      <c r="O22" s="14"/>
      <c r="P22" s="28"/>
      <c r="Q22" s="14"/>
      <c r="R22" s="14"/>
      <c r="S22" s="14"/>
      <c r="T22" s="14"/>
      <c r="U22" s="14"/>
      <c r="V22" s="42"/>
      <c r="W22" s="18"/>
      <c r="X22" s="32"/>
      <c r="Y22" s="29"/>
      <c r="Z22" s="29"/>
      <c r="AA22" s="29"/>
      <c r="AB22" s="29"/>
      <c r="AC22" s="21"/>
      <c r="AE22" s="25"/>
      <c r="AF22" s="25"/>
      <c r="AG22" s="24"/>
      <c r="AH22" s="24"/>
      <c r="AI22" s="3"/>
      <c r="AJ22" s="3"/>
      <c r="AK22"/>
      <c r="AL22"/>
      <c r="AM22"/>
      <c r="AN22"/>
      <c r="AO22"/>
    </row>
    <row r="23" spans="1:41" s="20" customFormat="1" ht="12.75" customHeight="1">
      <c r="A23" s="3"/>
      <c r="B23" s="3"/>
      <c r="C23" s="3"/>
      <c r="D23" s="3"/>
      <c r="E23" s="1"/>
      <c r="F23" s="1"/>
      <c r="G23" s="1"/>
      <c r="H23" s="7"/>
      <c r="I23" s="2"/>
      <c r="J23" s="8"/>
      <c r="K23" s="8"/>
      <c r="L23" s="3"/>
      <c r="M23" s="12"/>
      <c r="N23" s="3"/>
      <c r="O23" s="14"/>
      <c r="P23" s="28"/>
      <c r="Q23" s="14"/>
      <c r="R23" s="14"/>
      <c r="S23" s="14"/>
      <c r="T23" s="14"/>
      <c r="U23" s="14"/>
      <c r="V23" s="42"/>
      <c r="W23" s="18"/>
      <c r="X23" s="32"/>
      <c r="Y23" s="29"/>
      <c r="Z23" s="29"/>
      <c r="AA23" s="29"/>
      <c r="AB23" s="29"/>
      <c r="AC23" s="21"/>
      <c r="AE23" s="25"/>
      <c r="AF23" s="25"/>
      <c r="AG23" s="24"/>
      <c r="AH23" s="24"/>
      <c r="AI23" s="3"/>
      <c r="AJ23" s="3"/>
      <c r="AK23"/>
      <c r="AL23"/>
      <c r="AM23"/>
      <c r="AN23"/>
      <c r="AO23"/>
    </row>
    <row r="24" spans="1:41" s="20" customFormat="1" ht="12.75" customHeight="1">
      <c r="A24" s="3"/>
      <c r="B24" s="3"/>
      <c r="C24" s="3"/>
      <c r="D24" s="3"/>
      <c r="E24" s="1"/>
      <c r="F24" s="1"/>
      <c r="G24" s="1"/>
      <c r="H24" s="7"/>
      <c r="I24" s="2"/>
      <c r="J24" s="8"/>
      <c r="K24" s="8"/>
      <c r="L24" s="3"/>
      <c r="M24" s="12"/>
      <c r="N24" s="3"/>
      <c r="O24" s="14"/>
      <c r="P24" s="28"/>
      <c r="Q24" s="14"/>
      <c r="R24" s="14"/>
      <c r="S24" s="14"/>
      <c r="T24" s="14"/>
      <c r="U24" s="14"/>
      <c r="V24" s="42"/>
      <c r="W24" s="18"/>
      <c r="X24" s="32"/>
      <c r="Y24" s="29"/>
      <c r="Z24" s="29"/>
      <c r="AA24" s="29"/>
      <c r="AB24" s="29"/>
      <c r="AC24" s="21"/>
      <c r="AE24" s="25"/>
      <c r="AF24" s="25"/>
      <c r="AG24" s="24"/>
      <c r="AH24" s="24"/>
      <c r="AI24" s="3"/>
      <c r="AJ24" s="3"/>
      <c r="AK24"/>
      <c r="AL24"/>
      <c r="AM24"/>
      <c r="AN24"/>
      <c r="AO24"/>
    </row>
    <row r="25" spans="1:41" s="20" customFormat="1" ht="12.75" customHeight="1">
      <c r="A25" s="3"/>
      <c r="B25" s="3"/>
      <c r="C25" s="3"/>
      <c r="D25" s="3"/>
      <c r="E25" s="1"/>
      <c r="F25" s="1"/>
      <c r="G25" s="1"/>
      <c r="H25" s="7"/>
      <c r="I25" s="2"/>
      <c r="J25" s="8"/>
      <c r="K25" s="8"/>
      <c r="L25" s="3"/>
      <c r="M25" s="12"/>
      <c r="N25" s="3"/>
      <c r="O25" s="14"/>
      <c r="P25" s="28"/>
      <c r="Q25" s="14"/>
      <c r="R25" s="14"/>
      <c r="S25" s="14"/>
      <c r="T25" s="14"/>
      <c r="U25" s="14"/>
      <c r="V25" s="42"/>
      <c r="W25" s="18"/>
      <c r="X25" s="32"/>
      <c r="Y25" s="29"/>
      <c r="Z25" s="29"/>
      <c r="AA25" s="29"/>
      <c r="AB25" s="29"/>
      <c r="AC25" s="21"/>
      <c r="AE25" s="25"/>
      <c r="AF25" s="25"/>
      <c r="AG25" s="24"/>
      <c r="AH25" s="24"/>
      <c r="AI25" s="3"/>
      <c r="AJ25" s="3"/>
      <c r="AK25"/>
      <c r="AL25"/>
      <c r="AM25"/>
      <c r="AN25"/>
      <c r="AO25"/>
    </row>
    <row r="26" spans="1:41" s="20" customFormat="1" ht="12.75" customHeight="1">
      <c r="A26" s="3"/>
      <c r="B26" s="3"/>
      <c r="C26" s="3"/>
      <c r="D26" s="3"/>
      <c r="E26" s="1"/>
      <c r="F26" s="1"/>
      <c r="G26" s="1"/>
      <c r="H26" s="7"/>
      <c r="I26" s="2"/>
      <c r="J26" s="8"/>
      <c r="K26" s="8"/>
      <c r="L26" s="3"/>
      <c r="M26" s="12"/>
      <c r="N26" s="3"/>
      <c r="O26" s="14"/>
      <c r="P26" s="28"/>
      <c r="Q26" s="14"/>
      <c r="R26" s="14"/>
      <c r="S26" s="14"/>
      <c r="T26" s="14"/>
      <c r="U26" s="14"/>
      <c r="V26" s="42"/>
      <c r="W26" s="18"/>
      <c r="X26" s="32"/>
      <c r="Y26" s="29"/>
      <c r="Z26" s="29"/>
      <c r="AA26" s="29"/>
      <c r="AB26" s="29"/>
      <c r="AC26" s="21"/>
      <c r="AE26" s="25"/>
      <c r="AF26" s="25"/>
      <c r="AG26" s="24"/>
      <c r="AH26" s="24"/>
      <c r="AI26" s="3"/>
      <c r="AJ26" s="3"/>
      <c r="AK26"/>
      <c r="AL26"/>
      <c r="AM26"/>
      <c r="AN26"/>
      <c r="AO26"/>
    </row>
    <row r="27" spans="1:41" s="20" customFormat="1" ht="12.75" customHeight="1">
      <c r="A27" s="3"/>
      <c r="B27" s="3"/>
      <c r="C27" s="3"/>
      <c r="D27" s="3"/>
      <c r="E27" s="1"/>
      <c r="F27" s="1"/>
      <c r="G27" s="1"/>
      <c r="H27" s="7"/>
      <c r="I27" s="2"/>
      <c r="J27" s="8"/>
      <c r="K27" s="8"/>
      <c r="L27" s="3"/>
      <c r="M27" s="12"/>
      <c r="N27" s="3"/>
      <c r="O27" s="14"/>
      <c r="P27" s="28"/>
      <c r="Q27" s="14"/>
      <c r="R27" s="14"/>
      <c r="S27" s="14"/>
      <c r="T27" s="14"/>
      <c r="U27" s="14"/>
      <c r="V27" s="42"/>
      <c r="W27" s="18"/>
      <c r="X27" s="32"/>
      <c r="Y27" s="29"/>
      <c r="Z27" s="29"/>
      <c r="AA27" s="29"/>
      <c r="AB27" s="29"/>
      <c r="AC27" s="21"/>
      <c r="AE27" s="25"/>
      <c r="AF27" s="25"/>
      <c r="AG27" s="24"/>
      <c r="AH27" s="24"/>
      <c r="AI27" s="3"/>
      <c r="AJ27" s="3"/>
      <c r="AK27"/>
      <c r="AL27"/>
      <c r="AM27"/>
      <c r="AN27"/>
      <c r="AO27"/>
    </row>
    <row r="28" spans="1:41" s="20" customFormat="1" ht="12.75" customHeight="1">
      <c r="A28" s="3"/>
      <c r="B28" s="3"/>
      <c r="C28" s="3"/>
      <c r="D28" s="3"/>
      <c r="E28" s="1"/>
      <c r="F28" s="1"/>
      <c r="G28" s="1"/>
      <c r="H28" s="7"/>
      <c r="I28" s="2"/>
      <c r="J28" s="8"/>
      <c r="K28" s="8"/>
      <c r="L28" s="3"/>
      <c r="M28" s="12"/>
      <c r="N28" s="3"/>
      <c r="O28" s="14"/>
      <c r="P28" s="28"/>
      <c r="Q28" s="14"/>
      <c r="R28" s="14"/>
      <c r="S28" s="14"/>
      <c r="T28" s="14"/>
      <c r="U28" s="14"/>
      <c r="V28" s="42"/>
      <c r="W28" s="18"/>
      <c r="X28" s="32"/>
      <c r="Y28" s="29"/>
      <c r="Z28" s="29"/>
      <c r="AA28" s="29"/>
      <c r="AB28" s="29"/>
      <c r="AC28" s="21"/>
      <c r="AE28" s="25"/>
      <c r="AF28" s="25"/>
      <c r="AG28" s="24"/>
      <c r="AH28" s="24"/>
      <c r="AI28" s="3"/>
      <c r="AJ28" s="3"/>
      <c r="AK28"/>
      <c r="AL28"/>
      <c r="AM28"/>
      <c r="AN28"/>
      <c r="AO28"/>
    </row>
    <row r="29" spans="1:41" s="20" customFormat="1" ht="12.75" customHeight="1">
      <c r="A29" s="3"/>
      <c r="B29" s="3"/>
      <c r="C29" s="3"/>
      <c r="D29" s="3"/>
      <c r="E29" s="1"/>
      <c r="F29" s="1"/>
      <c r="G29" s="1"/>
      <c r="H29" s="7"/>
      <c r="I29" s="2"/>
      <c r="J29" s="8"/>
      <c r="K29" s="8"/>
      <c r="L29" s="3"/>
      <c r="M29" s="12"/>
      <c r="N29" s="3"/>
      <c r="O29" s="14"/>
      <c r="P29" s="28"/>
      <c r="Q29" s="14"/>
      <c r="R29" s="14"/>
      <c r="S29" s="14"/>
      <c r="T29" s="14"/>
      <c r="U29" s="14"/>
      <c r="V29" s="42"/>
      <c r="W29" s="18"/>
      <c r="X29" s="32"/>
      <c r="Y29" s="29"/>
      <c r="Z29" s="29"/>
      <c r="AA29" s="29"/>
      <c r="AB29" s="29"/>
      <c r="AC29" s="21"/>
      <c r="AE29" s="25"/>
      <c r="AF29" s="25"/>
      <c r="AG29" s="24"/>
      <c r="AH29" s="24"/>
      <c r="AI29" s="3"/>
      <c r="AJ29" s="3"/>
      <c r="AK29"/>
      <c r="AL29"/>
      <c r="AM29"/>
      <c r="AN29"/>
      <c r="AO29"/>
    </row>
    <row r="30" spans="1:41" s="20" customFormat="1" ht="12.75" customHeight="1">
      <c r="A30" s="3"/>
      <c r="B30" s="3"/>
      <c r="C30" s="3"/>
      <c r="D30" s="3"/>
      <c r="E30" s="1"/>
      <c r="F30" s="1"/>
      <c r="G30" s="1"/>
      <c r="H30" s="7"/>
      <c r="I30" s="2"/>
      <c r="J30" s="8"/>
      <c r="K30" s="8"/>
      <c r="L30" s="3"/>
      <c r="M30" s="12"/>
      <c r="N30" s="3"/>
      <c r="O30" s="14"/>
      <c r="P30" s="28"/>
      <c r="Q30" s="14"/>
      <c r="R30" s="14"/>
      <c r="S30" s="14"/>
      <c r="T30" s="14"/>
      <c r="U30" s="14"/>
      <c r="V30" s="42"/>
      <c r="W30" s="18"/>
      <c r="X30" s="32"/>
      <c r="Y30" s="29"/>
      <c r="Z30" s="29"/>
      <c r="AA30" s="29"/>
      <c r="AB30" s="29"/>
      <c r="AC30" s="21"/>
      <c r="AE30" s="25"/>
      <c r="AF30" s="25"/>
      <c r="AG30" s="24"/>
      <c r="AH30" s="24"/>
      <c r="AI30" s="3"/>
      <c r="AJ30" s="3"/>
      <c r="AK30"/>
      <c r="AL30"/>
      <c r="AM30"/>
      <c r="AN30"/>
      <c r="AO30"/>
    </row>
    <row r="31" spans="1:41" s="20" customFormat="1" ht="12.75" customHeight="1">
      <c r="A31" s="3"/>
      <c r="B31" s="3"/>
      <c r="C31" s="3"/>
      <c r="D31" s="3"/>
      <c r="E31" s="1"/>
      <c r="F31" s="1"/>
      <c r="G31" s="1"/>
      <c r="H31" s="7"/>
      <c r="I31" s="2"/>
      <c r="J31" s="8"/>
      <c r="K31" s="8"/>
      <c r="L31" s="3"/>
      <c r="M31" s="12"/>
      <c r="N31" s="3"/>
      <c r="O31" s="14"/>
      <c r="P31" s="28"/>
      <c r="Q31" s="14"/>
      <c r="R31" s="14"/>
      <c r="S31" s="14"/>
      <c r="T31" s="14"/>
      <c r="U31" s="14"/>
      <c r="V31" s="42"/>
      <c r="W31" s="18"/>
      <c r="X31" s="32"/>
      <c r="Y31" s="29"/>
      <c r="Z31" s="29"/>
      <c r="AA31" s="29"/>
      <c r="AB31" s="29"/>
      <c r="AC31" s="21"/>
      <c r="AE31" s="25"/>
      <c r="AF31" s="25"/>
      <c r="AG31" s="24"/>
      <c r="AH31" s="24"/>
      <c r="AI31" s="3"/>
      <c r="AJ31" s="3"/>
      <c r="AK31"/>
      <c r="AL31"/>
      <c r="AM31"/>
      <c r="AN31"/>
      <c r="AO31"/>
    </row>
    <row r="32" spans="1:41" s="20" customFormat="1" ht="12.75" customHeight="1">
      <c r="A32" s="3"/>
      <c r="B32" s="3"/>
      <c r="C32" s="3"/>
      <c r="D32" s="3"/>
      <c r="E32" s="1"/>
      <c r="F32" s="1"/>
      <c r="G32" s="1"/>
      <c r="H32" s="7"/>
      <c r="I32" s="2"/>
      <c r="J32" s="8"/>
      <c r="K32" s="8"/>
      <c r="L32" s="3"/>
      <c r="M32" s="12"/>
      <c r="N32" s="3"/>
      <c r="O32" s="14"/>
      <c r="P32" s="28"/>
      <c r="Q32" s="14"/>
      <c r="R32" s="14"/>
      <c r="S32" s="14"/>
      <c r="T32" s="14"/>
      <c r="U32" s="14"/>
      <c r="V32" s="42"/>
      <c r="W32" s="18"/>
      <c r="X32" s="32"/>
      <c r="Y32" s="29"/>
      <c r="Z32" s="29"/>
      <c r="AA32" s="29"/>
      <c r="AB32" s="29"/>
      <c r="AC32" s="21"/>
      <c r="AE32" s="25"/>
      <c r="AF32" s="25"/>
      <c r="AG32" s="24"/>
      <c r="AH32" s="24"/>
      <c r="AI32" s="3"/>
      <c r="AJ32" s="3"/>
      <c r="AK32"/>
      <c r="AL32"/>
      <c r="AM32"/>
      <c r="AN32"/>
      <c r="AO32"/>
    </row>
    <row r="33" spans="1:41" s="20" customFormat="1" ht="12.75" customHeight="1">
      <c r="A33" s="3"/>
      <c r="B33" s="3"/>
      <c r="C33" s="3"/>
      <c r="D33" s="3"/>
      <c r="E33" s="1"/>
      <c r="F33" s="1"/>
      <c r="G33" s="1"/>
      <c r="H33" s="7"/>
      <c r="I33" s="2"/>
      <c r="J33" s="8"/>
      <c r="K33" s="8"/>
      <c r="L33" s="3"/>
      <c r="M33" s="12"/>
      <c r="N33" s="3"/>
      <c r="O33" s="14"/>
      <c r="P33" s="28"/>
      <c r="Q33" s="14"/>
      <c r="R33" s="14"/>
      <c r="S33" s="14"/>
      <c r="T33" s="14"/>
      <c r="U33" s="14"/>
      <c r="V33" s="42"/>
      <c r="W33" s="18"/>
      <c r="X33" s="32"/>
      <c r="Y33" s="29"/>
      <c r="Z33" s="29"/>
      <c r="AA33" s="29"/>
      <c r="AB33" s="29"/>
      <c r="AC33" s="21"/>
      <c r="AE33" s="25"/>
      <c r="AF33" s="25"/>
      <c r="AG33" s="24"/>
      <c r="AH33" s="24"/>
      <c r="AI33" s="3"/>
      <c r="AJ33" s="3"/>
      <c r="AK33"/>
      <c r="AL33"/>
      <c r="AM33"/>
      <c r="AN33"/>
      <c r="AO33"/>
    </row>
    <row r="34" spans="1:41" s="20" customFormat="1" ht="12.75" customHeight="1">
      <c r="A34" s="3"/>
      <c r="B34" s="3"/>
      <c r="C34" s="3"/>
      <c r="D34" s="3"/>
      <c r="E34" s="1"/>
      <c r="F34" s="1"/>
      <c r="G34" s="1"/>
      <c r="H34" s="7"/>
      <c r="I34" s="2"/>
      <c r="J34" s="8"/>
      <c r="K34" s="8"/>
      <c r="L34" s="3"/>
      <c r="M34" s="12"/>
      <c r="N34" s="3"/>
      <c r="O34" s="14"/>
      <c r="P34" s="28"/>
      <c r="Q34" s="14"/>
      <c r="R34" s="14"/>
      <c r="S34" s="14"/>
      <c r="T34" s="14"/>
      <c r="U34" s="14"/>
      <c r="V34" s="42"/>
      <c r="W34" s="18"/>
      <c r="X34" s="32"/>
      <c r="Y34" s="29"/>
      <c r="Z34" s="29"/>
      <c r="AA34" s="29"/>
      <c r="AB34" s="29"/>
      <c r="AC34" s="21"/>
      <c r="AE34" s="25"/>
      <c r="AF34" s="25"/>
      <c r="AG34" s="24"/>
      <c r="AH34" s="24"/>
      <c r="AI34" s="3"/>
      <c r="AJ34" s="3"/>
      <c r="AK34"/>
      <c r="AL34"/>
      <c r="AM34"/>
      <c r="AN34"/>
      <c r="AO34"/>
    </row>
    <row r="35" spans="1:41" s="20" customFormat="1" ht="12.75" customHeight="1">
      <c r="A35" s="3"/>
      <c r="B35" s="3"/>
      <c r="C35" s="3"/>
      <c r="D35" s="3"/>
      <c r="E35" s="1"/>
      <c r="F35" s="1"/>
      <c r="G35" s="1"/>
      <c r="H35" s="7"/>
      <c r="I35" s="2"/>
      <c r="J35" s="8"/>
      <c r="K35" s="8"/>
      <c r="L35" s="3"/>
      <c r="M35" s="12"/>
      <c r="N35" s="3"/>
      <c r="O35" s="14"/>
      <c r="P35" s="28"/>
      <c r="Q35" s="14"/>
      <c r="R35" s="14"/>
      <c r="S35" s="14"/>
      <c r="T35" s="14"/>
      <c r="U35" s="14"/>
      <c r="V35" s="42"/>
      <c r="W35" s="18"/>
      <c r="X35" s="32"/>
      <c r="Y35" s="29"/>
      <c r="Z35" s="29"/>
      <c r="AA35" s="29"/>
      <c r="AB35" s="29"/>
      <c r="AC35" s="21"/>
      <c r="AE35" s="25"/>
      <c r="AF35" s="25"/>
      <c r="AG35" s="24"/>
      <c r="AH35" s="24"/>
      <c r="AI35" s="3"/>
      <c r="AJ35" s="3"/>
      <c r="AK35"/>
      <c r="AL35"/>
      <c r="AM35"/>
      <c r="AN35"/>
      <c r="AO35"/>
    </row>
    <row r="36" spans="1:41" s="20" customFormat="1" ht="12.75" customHeight="1">
      <c r="A36" s="3"/>
      <c r="B36" s="3"/>
      <c r="C36" s="3"/>
      <c r="D36" s="3"/>
      <c r="E36" s="1"/>
      <c r="F36" s="1"/>
      <c r="G36" s="1"/>
      <c r="H36" s="7"/>
      <c r="I36" s="2"/>
      <c r="J36" s="8"/>
      <c r="K36" s="8"/>
      <c r="L36" s="3"/>
      <c r="M36" s="12"/>
      <c r="N36" s="3"/>
      <c r="O36" s="14"/>
      <c r="P36" s="28"/>
      <c r="Q36" s="14"/>
      <c r="R36" s="14"/>
      <c r="S36" s="14"/>
      <c r="T36" s="14"/>
      <c r="U36" s="14"/>
      <c r="V36" s="42"/>
      <c r="W36" s="18"/>
      <c r="X36" s="32"/>
      <c r="Y36" s="29"/>
      <c r="Z36" s="29"/>
      <c r="AA36" s="29"/>
      <c r="AB36" s="29"/>
      <c r="AC36" s="21"/>
      <c r="AE36" s="25"/>
      <c r="AF36" s="25"/>
      <c r="AG36" s="24"/>
      <c r="AH36" s="24"/>
      <c r="AI36" s="3"/>
      <c r="AJ36" s="3"/>
      <c r="AK36"/>
      <c r="AL36"/>
      <c r="AM36"/>
      <c r="AN36"/>
      <c r="AO36"/>
    </row>
    <row r="37" spans="1:41" s="20" customFormat="1" ht="12.75" customHeight="1">
      <c r="A37" s="3"/>
      <c r="B37" s="3"/>
      <c r="C37" s="3"/>
      <c r="D37" s="3"/>
      <c r="E37" s="1"/>
      <c r="F37" s="1"/>
      <c r="G37" s="1"/>
      <c r="H37" s="7"/>
      <c r="I37" s="2"/>
      <c r="J37" s="8"/>
      <c r="K37" s="8"/>
      <c r="L37" s="3"/>
      <c r="M37" s="12"/>
      <c r="N37" s="3"/>
      <c r="O37" s="14"/>
      <c r="P37" s="28"/>
      <c r="Q37" s="14"/>
      <c r="R37" s="14"/>
      <c r="S37" s="14"/>
      <c r="T37" s="14"/>
      <c r="U37" s="14"/>
      <c r="V37" s="42"/>
      <c r="W37" s="18"/>
      <c r="X37" s="32"/>
      <c r="Y37" s="29"/>
      <c r="Z37" s="29"/>
      <c r="AA37" s="29"/>
      <c r="AB37" s="29"/>
      <c r="AC37" s="21"/>
      <c r="AE37" s="25"/>
      <c r="AF37" s="25"/>
      <c r="AG37" s="24"/>
      <c r="AH37" s="24"/>
      <c r="AI37" s="3"/>
      <c r="AJ37" s="3"/>
      <c r="AK37"/>
      <c r="AL37"/>
      <c r="AM37"/>
      <c r="AN37"/>
      <c r="AO37"/>
    </row>
    <row r="38" spans="1:41" s="20" customFormat="1" ht="12.75" customHeight="1">
      <c r="A38" s="3"/>
      <c r="B38" s="3"/>
      <c r="C38" s="3"/>
      <c r="D38" s="3"/>
      <c r="E38" s="1"/>
      <c r="F38" s="1"/>
      <c r="G38" s="1"/>
      <c r="H38" s="7"/>
      <c r="I38" s="2"/>
      <c r="J38" s="8"/>
      <c r="K38" s="8"/>
      <c r="L38" s="3"/>
      <c r="M38" s="12"/>
      <c r="N38" s="3"/>
      <c r="O38" s="14"/>
      <c r="P38" s="28"/>
      <c r="Q38" s="14"/>
      <c r="R38" s="14"/>
      <c r="S38" s="14"/>
      <c r="T38" s="14"/>
      <c r="U38" s="14"/>
      <c r="V38" s="42"/>
      <c r="W38" s="18"/>
      <c r="X38" s="32"/>
      <c r="Y38" s="29"/>
      <c r="Z38" s="29"/>
      <c r="AA38" s="29"/>
      <c r="AB38" s="29"/>
      <c r="AC38" s="21"/>
      <c r="AE38" s="25"/>
      <c r="AF38" s="25"/>
      <c r="AG38" s="24"/>
      <c r="AH38" s="24"/>
      <c r="AI38" s="3"/>
      <c r="AJ38" s="3"/>
      <c r="AK38"/>
      <c r="AL38"/>
      <c r="AM38"/>
      <c r="AN38"/>
      <c r="AO38"/>
    </row>
    <row r="39" spans="1:41" s="20" customFormat="1" ht="12.75" customHeight="1">
      <c r="A39" s="3"/>
      <c r="B39" s="3"/>
      <c r="C39" s="3"/>
      <c r="D39" s="3"/>
      <c r="E39" s="1"/>
      <c r="F39" s="1"/>
      <c r="G39" s="1"/>
      <c r="H39" s="7"/>
      <c r="I39" s="2"/>
      <c r="J39" s="8"/>
      <c r="K39" s="8"/>
      <c r="L39" s="3"/>
      <c r="M39" s="12"/>
      <c r="N39" s="3"/>
      <c r="O39" s="14"/>
      <c r="P39" s="28"/>
      <c r="Q39" s="14"/>
      <c r="R39" s="14"/>
      <c r="S39" s="14"/>
      <c r="T39" s="14"/>
      <c r="U39" s="14"/>
      <c r="V39" s="42"/>
      <c r="W39" s="18"/>
      <c r="X39" s="32"/>
      <c r="Y39" s="29"/>
      <c r="Z39" s="29"/>
      <c r="AA39" s="29"/>
      <c r="AB39" s="29"/>
      <c r="AC39" s="21"/>
      <c r="AE39" s="25"/>
      <c r="AF39" s="25"/>
      <c r="AG39" s="24"/>
      <c r="AH39" s="24"/>
      <c r="AI39" s="3"/>
      <c r="AJ39" s="3"/>
      <c r="AK39"/>
      <c r="AL39"/>
      <c r="AM39"/>
      <c r="AN39"/>
      <c r="AO39"/>
    </row>
    <row r="40" spans="1:41" s="20" customFormat="1" ht="12.75" customHeight="1">
      <c r="A40" s="3"/>
      <c r="B40" s="3"/>
      <c r="C40" s="3"/>
      <c r="D40" s="3"/>
      <c r="E40" s="1"/>
      <c r="F40" s="1"/>
      <c r="G40" s="1"/>
      <c r="H40" s="7"/>
      <c r="I40" s="2"/>
      <c r="J40" s="8"/>
      <c r="K40" s="8"/>
      <c r="L40" s="3"/>
      <c r="M40" s="12"/>
      <c r="N40" s="3"/>
      <c r="O40" s="14"/>
      <c r="P40" s="28"/>
      <c r="Q40" s="14"/>
      <c r="R40" s="14"/>
      <c r="S40" s="14"/>
      <c r="T40" s="14"/>
      <c r="U40" s="14"/>
      <c r="V40" s="42"/>
      <c r="W40" s="18"/>
      <c r="X40" s="32"/>
      <c r="Y40" s="29"/>
      <c r="Z40" s="29"/>
      <c r="AA40" s="29"/>
      <c r="AB40" s="29"/>
      <c r="AC40" s="21"/>
      <c r="AE40" s="25"/>
      <c r="AF40" s="25"/>
      <c r="AG40" s="24"/>
      <c r="AH40" s="24"/>
      <c r="AI40" s="3"/>
      <c r="AJ40" s="3"/>
      <c r="AK40"/>
      <c r="AL40"/>
      <c r="AM40"/>
      <c r="AN40"/>
      <c r="AO40"/>
    </row>
    <row r="41" spans="1:41" s="20" customFormat="1" ht="12.75" customHeight="1">
      <c r="A41" s="3"/>
      <c r="B41" s="3"/>
      <c r="C41" s="3"/>
      <c r="D41" s="3"/>
      <c r="E41" s="1"/>
      <c r="F41" s="1"/>
      <c r="G41" s="1"/>
      <c r="H41" s="7"/>
      <c r="I41" s="2"/>
      <c r="J41" s="8"/>
      <c r="K41" s="8"/>
      <c r="L41" s="3"/>
      <c r="M41" s="12"/>
      <c r="N41" s="3"/>
      <c r="O41" s="14"/>
      <c r="P41" s="28"/>
      <c r="Q41" s="14"/>
      <c r="R41" s="14"/>
      <c r="S41" s="14"/>
      <c r="T41" s="14"/>
      <c r="U41" s="14"/>
      <c r="V41" s="42"/>
      <c r="W41" s="18"/>
      <c r="X41" s="32"/>
      <c r="Y41" s="29"/>
      <c r="Z41" s="29"/>
      <c r="AA41" s="29"/>
      <c r="AB41" s="29"/>
      <c r="AC41" s="21"/>
      <c r="AE41" s="25"/>
      <c r="AF41" s="25"/>
      <c r="AG41" s="24"/>
      <c r="AH41" s="24"/>
      <c r="AI41" s="3"/>
      <c r="AJ41" s="3"/>
      <c r="AK41"/>
      <c r="AL41"/>
      <c r="AM41"/>
      <c r="AN41"/>
      <c r="AO41"/>
    </row>
    <row r="42" spans="1:41" s="20" customFormat="1" ht="12.75" customHeight="1">
      <c r="A42" s="3"/>
      <c r="B42" s="3"/>
      <c r="C42" s="3"/>
      <c r="D42" s="3"/>
      <c r="E42" s="1"/>
      <c r="F42" s="1"/>
      <c r="G42" s="1"/>
      <c r="H42" s="7"/>
      <c r="I42" s="2"/>
      <c r="J42" s="8"/>
      <c r="K42" s="8"/>
      <c r="L42" s="3"/>
      <c r="M42" s="12"/>
      <c r="N42" s="3"/>
      <c r="O42" s="14"/>
      <c r="P42" s="28"/>
      <c r="Q42" s="14"/>
      <c r="R42" s="14"/>
      <c r="S42" s="14"/>
      <c r="T42" s="14"/>
      <c r="U42" s="14"/>
      <c r="V42" s="42"/>
      <c r="W42" s="18"/>
      <c r="X42" s="32"/>
      <c r="Y42" s="29"/>
      <c r="Z42" s="29"/>
      <c r="AA42" s="29"/>
      <c r="AB42" s="29"/>
      <c r="AC42" s="21"/>
      <c r="AE42" s="25"/>
      <c r="AF42" s="25"/>
      <c r="AG42" s="24"/>
      <c r="AH42" s="24"/>
      <c r="AI42" s="3"/>
      <c r="AJ42" s="3"/>
      <c r="AK42"/>
      <c r="AL42"/>
      <c r="AM42"/>
      <c r="AN42"/>
      <c r="AO42"/>
    </row>
    <row r="43" spans="1:41" s="20" customFormat="1" ht="12.75" customHeight="1">
      <c r="A43" s="3"/>
      <c r="B43" s="3"/>
      <c r="C43" s="3"/>
      <c r="D43" s="3"/>
      <c r="E43" s="1"/>
      <c r="F43" s="1"/>
      <c r="G43" s="1"/>
      <c r="H43" s="7"/>
      <c r="I43" s="2"/>
      <c r="J43" s="8"/>
      <c r="K43" s="8"/>
      <c r="L43" s="3"/>
      <c r="M43" s="12"/>
      <c r="N43" s="3"/>
      <c r="O43" s="14"/>
      <c r="P43" s="28"/>
      <c r="Q43" s="14"/>
      <c r="R43" s="14"/>
      <c r="S43" s="14"/>
      <c r="T43" s="14"/>
      <c r="U43" s="14"/>
      <c r="V43" s="42"/>
      <c r="W43" s="18"/>
      <c r="X43" s="32"/>
      <c r="Y43" s="29"/>
      <c r="Z43" s="29"/>
      <c r="AA43" s="29"/>
      <c r="AB43" s="29"/>
      <c r="AC43" s="21"/>
      <c r="AE43" s="25"/>
      <c r="AF43" s="25"/>
      <c r="AG43" s="24"/>
      <c r="AH43" s="24"/>
      <c r="AI43" s="3"/>
      <c r="AJ43" s="3"/>
      <c r="AK43"/>
      <c r="AL43"/>
      <c r="AM43"/>
      <c r="AN43"/>
      <c r="AO43"/>
    </row>
    <row r="44" spans="1:41" s="20" customFormat="1" ht="12.75" customHeight="1">
      <c r="A44" s="3"/>
      <c r="B44" s="3"/>
      <c r="C44" s="3"/>
      <c r="D44" s="3"/>
      <c r="E44" s="1"/>
      <c r="F44" s="1"/>
      <c r="G44" s="1"/>
      <c r="H44" s="7"/>
      <c r="I44" s="2"/>
      <c r="J44" s="8"/>
      <c r="K44" s="8"/>
      <c r="L44" s="3"/>
      <c r="M44" s="12"/>
      <c r="N44" s="3"/>
      <c r="O44" s="14"/>
      <c r="P44" s="28"/>
      <c r="Q44" s="14"/>
      <c r="R44" s="14"/>
      <c r="S44" s="14"/>
      <c r="T44" s="14"/>
      <c r="U44" s="14"/>
      <c r="V44" s="42"/>
      <c r="W44" s="18"/>
      <c r="X44" s="32"/>
      <c r="Y44" s="29"/>
      <c r="Z44" s="29"/>
      <c r="AA44" s="29"/>
      <c r="AB44" s="29"/>
      <c r="AC44" s="21"/>
      <c r="AE44" s="25"/>
      <c r="AF44" s="25"/>
      <c r="AG44" s="24"/>
      <c r="AH44" s="24"/>
      <c r="AI44" s="3"/>
      <c r="AJ44" s="3"/>
      <c r="AK44"/>
      <c r="AL44"/>
      <c r="AM44"/>
      <c r="AN44"/>
      <c r="AO44"/>
    </row>
    <row r="45" spans="1:41" s="20" customFormat="1" ht="12.75" customHeight="1">
      <c r="A45" s="3"/>
      <c r="B45" s="3"/>
      <c r="C45" s="3"/>
      <c r="D45" s="3"/>
      <c r="E45" s="1"/>
      <c r="F45" s="1"/>
      <c r="G45" s="1"/>
      <c r="H45" s="7"/>
      <c r="I45" s="2"/>
      <c r="J45" s="8"/>
      <c r="K45" s="8"/>
      <c r="L45" s="3"/>
      <c r="M45" s="12"/>
      <c r="N45" s="3"/>
      <c r="O45" s="14"/>
      <c r="P45" s="28"/>
      <c r="Q45" s="14"/>
      <c r="R45" s="14"/>
      <c r="S45" s="14"/>
      <c r="T45" s="14"/>
      <c r="U45" s="14"/>
      <c r="V45" s="42"/>
      <c r="W45" s="18"/>
      <c r="X45" s="32"/>
      <c r="Y45" s="29"/>
      <c r="Z45" s="29"/>
      <c r="AA45" s="29"/>
      <c r="AB45" s="29"/>
      <c r="AC45" s="21"/>
      <c r="AE45" s="25"/>
      <c r="AF45" s="25"/>
      <c r="AG45" s="24"/>
      <c r="AH45" s="24"/>
      <c r="AI45" s="3"/>
      <c r="AJ45" s="3"/>
      <c r="AK45"/>
      <c r="AL45"/>
      <c r="AM45"/>
      <c r="AN45"/>
      <c r="AO45"/>
    </row>
    <row r="46" spans="1:41" s="20" customFormat="1" ht="12.75" customHeight="1">
      <c r="A46" s="3"/>
      <c r="B46" s="3"/>
      <c r="C46" s="3"/>
      <c r="D46" s="3"/>
      <c r="E46" s="1"/>
      <c r="F46" s="1"/>
      <c r="G46" s="1"/>
      <c r="H46" s="7"/>
      <c r="I46" s="2"/>
      <c r="J46" s="8"/>
      <c r="K46" s="8"/>
      <c r="L46" s="3"/>
      <c r="M46" s="12"/>
      <c r="N46" s="3"/>
      <c r="O46" s="14"/>
      <c r="P46" s="28"/>
      <c r="Q46" s="14"/>
      <c r="R46" s="14"/>
      <c r="S46" s="14"/>
      <c r="T46" s="14"/>
      <c r="U46" s="14"/>
      <c r="V46" s="42"/>
      <c r="W46" s="18"/>
      <c r="X46" s="32"/>
      <c r="Y46" s="29"/>
      <c r="Z46" s="29"/>
      <c r="AA46" s="29"/>
      <c r="AB46" s="29"/>
      <c r="AC46" s="21"/>
      <c r="AE46" s="25"/>
      <c r="AF46" s="25"/>
      <c r="AG46" s="24"/>
      <c r="AH46" s="24"/>
      <c r="AI46" s="3"/>
      <c r="AJ46" s="3"/>
      <c r="AK46"/>
      <c r="AL46"/>
      <c r="AM46"/>
      <c r="AN46"/>
      <c r="AO46"/>
    </row>
    <row r="47" spans="1:41" s="20" customFormat="1" ht="12.75" customHeight="1">
      <c r="A47" s="3"/>
      <c r="B47" s="3"/>
      <c r="C47" s="3"/>
      <c r="D47" s="3"/>
      <c r="E47" s="1"/>
      <c r="F47" s="1"/>
      <c r="G47" s="1"/>
      <c r="H47" s="7"/>
      <c r="I47" s="2"/>
      <c r="J47" s="8"/>
      <c r="K47" s="8"/>
      <c r="L47" s="3"/>
      <c r="M47" s="12"/>
      <c r="N47" s="3"/>
      <c r="O47" s="14"/>
      <c r="P47" s="28"/>
      <c r="Q47" s="14"/>
      <c r="R47" s="14"/>
      <c r="S47" s="14"/>
      <c r="T47" s="14"/>
      <c r="U47" s="14"/>
      <c r="V47" s="42"/>
      <c r="W47" s="18"/>
      <c r="X47" s="32"/>
      <c r="Y47" s="29"/>
      <c r="Z47" s="29"/>
      <c r="AA47" s="29"/>
      <c r="AB47" s="29"/>
      <c r="AC47" s="21"/>
      <c r="AE47" s="25"/>
      <c r="AF47" s="25"/>
      <c r="AG47" s="24"/>
      <c r="AH47" s="24"/>
      <c r="AI47" s="3"/>
      <c r="AJ47" s="3"/>
      <c r="AK47"/>
      <c r="AL47"/>
      <c r="AM47"/>
      <c r="AN47"/>
      <c r="AO47"/>
    </row>
    <row r="48" spans="1:41" s="20" customFormat="1" ht="12.75" customHeight="1">
      <c r="A48" s="3"/>
      <c r="B48" s="3"/>
      <c r="C48" s="3"/>
      <c r="D48" s="3"/>
      <c r="E48" s="1"/>
      <c r="F48" s="1"/>
      <c r="G48" s="1"/>
      <c r="H48" s="7"/>
      <c r="I48" s="2"/>
      <c r="J48" s="8"/>
      <c r="K48" s="8"/>
      <c r="L48" s="3"/>
      <c r="M48" s="12"/>
      <c r="N48" s="3"/>
      <c r="O48" s="14"/>
      <c r="P48" s="28"/>
      <c r="Q48" s="14"/>
      <c r="R48" s="14"/>
      <c r="S48" s="14"/>
      <c r="T48" s="14"/>
      <c r="U48" s="14"/>
      <c r="V48" s="42"/>
      <c r="W48" s="18"/>
      <c r="X48" s="32"/>
      <c r="Y48" s="29"/>
      <c r="Z48" s="29"/>
      <c r="AA48" s="29"/>
      <c r="AB48" s="29"/>
      <c r="AC48" s="21"/>
      <c r="AE48" s="25"/>
      <c r="AF48" s="25"/>
      <c r="AG48" s="24"/>
      <c r="AH48" s="24"/>
      <c r="AI48" s="3"/>
      <c r="AJ48" s="3"/>
      <c r="AK48"/>
      <c r="AL48"/>
      <c r="AM48"/>
      <c r="AN48"/>
      <c r="AO48"/>
    </row>
    <row r="49" spans="1:41" s="20" customFormat="1" ht="12.75" customHeight="1">
      <c r="A49" s="3"/>
      <c r="B49" s="3"/>
      <c r="C49" s="3"/>
      <c r="D49" s="3"/>
      <c r="E49" s="1"/>
      <c r="F49" s="1"/>
      <c r="G49" s="1"/>
      <c r="H49" s="7"/>
      <c r="I49" s="2"/>
      <c r="J49" s="8"/>
      <c r="K49" s="8"/>
      <c r="L49" s="3"/>
      <c r="M49" s="12"/>
      <c r="N49" s="3"/>
      <c r="O49" s="14"/>
      <c r="P49" s="28"/>
      <c r="Q49" s="14"/>
      <c r="R49" s="14"/>
      <c r="S49" s="14"/>
      <c r="T49" s="14"/>
      <c r="U49" s="14"/>
      <c r="V49" s="42"/>
      <c r="W49" s="18"/>
      <c r="X49" s="32"/>
      <c r="Y49" s="29"/>
      <c r="Z49" s="29"/>
      <c r="AA49" s="29"/>
      <c r="AB49" s="29"/>
      <c r="AC49" s="21"/>
      <c r="AE49" s="25"/>
      <c r="AF49" s="25"/>
      <c r="AG49" s="24"/>
      <c r="AH49" s="24"/>
      <c r="AI49" s="3"/>
      <c r="AJ49" s="3"/>
      <c r="AK49"/>
      <c r="AL49"/>
      <c r="AM49"/>
      <c r="AN49"/>
      <c r="AO49"/>
    </row>
    <row r="50" spans="1:41" s="20" customFormat="1" ht="12.75" customHeight="1">
      <c r="A50" s="3"/>
      <c r="B50" s="3"/>
      <c r="C50" s="3"/>
      <c r="D50" s="3"/>
      <c r="E50" s="1"/>
      <c r="F50" s="1"/>
      <c r="G50" s="1"/>
      <c r="H50" s="7"/>
      <c r="I50" s="2"/>
      <c r="J50" s="8"/>
      <c r="K50" s="8"/>
      <c r="L50" s="3"/>
      <c r="M50" s="12"/>
      <c r="N50" s="3"/>
      <c r="O50" s="14"/>
      <c r="P50" s="28"/>
      <c r="Q50" s="14"/>
      <c r="R50" s="14"/>
      <c r="S50" s="14"/>
      <c r="T50" s="14"/>
      <c r="U50" s="14"/>
      <c r="V50" s="42"/>
      <c r="W50" s="18"/>
      <c r="X50" s="32"/>
      <c r="Y50" s="29"/>
      <c r="Z50" s="29"/>
      <c r="AA50" s="29"/>
      <c r="AB50" s="29"/>
      <c r="AC50" s="21"/>
      <c r="AE50" s="25"/>
      <c r="AF50" s="25"/>
      <c r="AG50" s="24"/>
      <c r="AH50" s="24"/>
      <c r="AI50" s="3"/>
      <c r="AJ50" s="3"/>
      <c r="AK50"/>
      <c r="AL50"/>
      <c r="AM50"/>
      <c r="AN50"/>
      <c r="AO50"/>
    </row>
    <row r="51" spans="1:41" s="20" customFormat="1" ht="12.75" customHeight="1">
      <c r="A51" s="3"/>
      <c r="B51" s="3"/>
      <c r="C51" s="3"/>
      <c r="D51" s="3"/>
      <c r="E51" s="1"/>
      <c r="F51" s="1"/>
      <c r="G51" s="1"/>
      <c r="H51" s="7"/>
      <c r="I51" s="2"/>
      <c r="J51" s="8"/>
      <c r="K51" s="8"/>
      <c r="L51" s="3"/>
      <c r="M51" s="12"/>
      <c r="N51" s="3"/>
      <c r="O51" s="14"/>
      <c r="P51" s="28"/>
      <c r="Q51" s="14"/>
      <c r="R51" s="14"/>
      <c r="S51" s="14"/>
      <c r="T51" s="14"/>
      <c r="U51" s="14"/>
      <c r="V51" s="42"/>
      <c r="W51" s="18"/>
      <c r="X51" s="32"/>
      <c r="Y51" s="29"/>
      <c r="Z51" s="29"/>
      <c r="AA51" s="29"/>
      <c r="AB51" s="29"/>
      <c r="AC51" s="21"/>
      <c r="AE51" s="25"/>
      <c r="AF51" s="25"/>
      <c r="AG51" s="24"/>
      <c r="AH51" s="24"/>
      <c r="AI51" s="3"/>
      <c r="AJ51" s="3"/>
      <c r="AK51"/>
      <c r="AL51"/>
      <c r="AM51"/>
      <c r="AN51"/>
      <c r="AO51"/>
    </row>
    <row r="52" spans="1:41" s="20" customFormat="1" ht="12.75" customHeight="1">
      <c r="A52" s="3"/>
      <c r="B52" s="3"/>
      <c r="C52" s="3"/>
      <c r="D52" s="3"/>
      <c r="E52" s="1"/>
      <c r="F52" s="1"/>
      <c r="G52" s="1"/>
      <c r="H52" s="7"/>
      <c r="I52" s="2"/>
      <c r="J52" s="8"/>
      <c r="K52" s="8"/>
      <c r="L52" s="3"/>
      <c r="M52" s="12"/>
      <c r="N52" s="3"/>
      <c r="O52" s="14"/>
      <c r="P52" s="28"/>
      <c r="Q52" s="14"/>
      <c r="R52" s="14"/>
      <c r="S52" s="14"/>
      <c r="T52" s="14"/>
      <c r="U52" s="14"/>
      <c r="V52" s="42"/>
      <c r="W52" s="18"/>
      <c r="X52" s="32"/>
      <c r="Y52" s="29"/>
      <c r="Z52" s="29"/>
      <c r="AA52" s="29"/>
      <c r="AB52" s="29"/>
      <c r="AC52" s="21"/>
      <c r="AE52" s="25"/>
      <c r="AF52" s="25"/>
      <c r="AG52" s="24"/>
      <c r="AH52" s="24"/>
      <c r="AI52" s="3"/>
      <c r="AJ52" s="3"/>
      <c r="AK52"/>
      <c r="AL52"/>
      <c r="AM52"/>
      <c r="AN52"/>
      <c r="AO52"/>
    </row>
    <row r="53" spans="1:41" s="20" customFormat="1" ht="12.75" customHeight="1">
      <c r="A53" s="3"/>
      <c r="B53" s="3"/>
      <c r="C53" s="3"/>
      <c r="D53" s="3"/>
      <c r="E53" s="1"/>
      <c r="F53" s="1"/>
      <c r="G53" s="1"/>
      <c r="H53" s="7"/>
      <c r="I53" s="2"/>
      <c r="J53" s="8"/>
      <c r="K53" s="8"/>
      <c r="L53" s="3"/>
      <c r="M53" s="12"/>
      <c r="N53" s="3"/>
      <c r="O53" s="14"/>
      <c r="P53" s="28"/>
      <c r="Q53" s="14"/>
      <c r="R53" s="14"/>
      <c r="S53" s="14"/>
      <c r="T53" s="14"/>
      <c r="U53" s="14"/>
      <c r="V53" s="42"/>
      <c r="W53" s="18"/>
      <c r="X53" s="32"/>
      <c r="Y53" s="29"/>
      <c r="Z53" s="29"/>
      <c r="AA53" s="29"/>
      <c r="AB53" s="29"/>
      <c r="AC53" s="21"/>
      <c r="AE53" s="25"/>
      <c r="AF53" s="25"/>
      <c r="AG53" s="24"/>
      <c r="AH53" s="24"/>
      <c r="AI53" s="3"/>
      <c r="AJ53" s="3"/>
      <c r="AK53"/>
      <c r="AL53"/>
      <c r="AM53"/>
      <c r="AN53"/>
      <c r="AO53"/>
    </row>
    <row r="54" spans="1:41" s="20" customFormat="1" ht="12.75" customHeight="1">
      <c r="A54" s="3"/>
      <c r="B54" s="3"/>
      <c r="C54" s="3"/>
      <c r="D54" s="3"/>
      <c r="E54" s="1"/>
      <c r="F54" s="1"/>
      <c r="G54" s="1"/>
      <c r="H54" s="7"/>
      <c r="I54" s="2"/>
      <c r="J54" s="8"/>
      <c r="K54" s="8"/>
      <c r="L54" s="3"/>
      <c r="M54" s="12"/>
      <c r="N54" s="3"/>
      <c r="O54" s="14"/>
      <c r="P54" s="28"/>
      <c r="Q54" s="14"/>
      <c r="R54" s="14"/>
      <c r="S54" s="14"/>
      <c r="T54" s="14"/>
      <c r="U54" s="14"/>
      <c r="V54" s="42"/>
      <c r="W54" s="18"/>
      <c r="X54" s="32"/>
      <c r="Y54" s="29"/>
      <c r="Z54" s="29"/>
      <c r="AA54" s="29"/>
      <c r="AB54" s="29"/>
      <c r="AC54" s="21"/>
      <c r="AE54" s="25"/>
      <c r="AF54" s="25"/>
      <c r="AG54" s="24"/>
      <c r="AH54" s="24"/>
      <c r="AI54" s="3"/>
      <c r="AJ54" s="3"/>
      <c r="AK54"/>
      <c r="AL54"/>
      <c r="AM54"/>
      <c r="AN54"/>
      <c r="AO54"/>
    </row>
    <row r="55" spans="1:41" s="20" customFormat="1" ht="12.75" customHeight="1">
      <c r="A55" s="3"/>
      <c r="B55" s="3"/>
      <c r="C55" s="3"/>
      <c r="D55" s="3"/>
      <c r="E55" s="1"/>
      <c r="F55" s="1"/>
      <c r="G55" s="1"/>
      <c r="H55" s="7"/>
      <c r="I55" s="2"/>
      <c r="J55" s="8"/>
      <c r="K55" s="8"/>
      <c r="L55" s="3"/>
      <c r="M55" s="12"/>
      <c r="N55" s="3"/>
      <c r="O55" s="14"/>
      <c r="P55" s="28"/>
      <c r="Q55" s="14"/>
      <c r="R55" s="14"/>
      <c r="S55" s="14"/>
      <c r="T55" s="14"/>
      <c r="U55" s="14"/>
      <c r="V55" s="42"/>
      <c r="W55" s="18"/>
      <c r="X55" s="32"/>
      <c r="Y55" s="29"/>
      <c r="Z55" s="29"/>
      <c r="AA55" s="29"/>
      <c r="AB55" s="29"/>
      <c r="AC55" s="21"/>
      <c r="AE55" s="25"/>
      <c r="AF55" s="25"/>
      <c r="AG55" s="24"/>
      <c r="AH55" s="24"/>
      <c r="AI55" s="3"/>
      <c r="AJ55" s="3"/>
      <c r="AK55"/>
      <c r="AL55"/>
      <c r="AM55"/>
      <c r="AN55"/>
      <c r="AO55"/>
    </row>
    <row r="56" spans="1:41" s="20" customFormat="1" ht="12.75" customHeight="1">
      <c r="A56" s="3"/>
      <c r="B56" s="3"/>
      <c r="C56" s="3"/>
      <c r="D56" s="3"/>
      <c r="E56" s="1"/>
      <c r="F56" s="1"/>
      <c r="G56" s="1"/>
      <c r="H56" s="7"/>
      <c r="I56" s="2"/>
      <c r="J56" s="8"/>
      <c r="K56" s="8"/>
      <c r="L56" s="3"/>
      <c r="M56" s="12"/>
      <c r="N56" s="3"/>
      <c r="O56" s="14"/>
      <c r="P56" s="28"/>
      <c r="Q56" s="14"/>
      <c r="R56" s="14"/>
      <c r="S56" s="14"/>
      <c r="T56" s="14"/>
      <c r="U56" s="14"/>
      <c r="V56" s="42"/>
      <c r="W56" s="18"/>
      <c r="X56" s="32"/>
      <c r="Y56" s="29"/>
      <c r="Z56" s="29"/>
      <c r="AA56" s="29"/>
      <c r="AB56" s="29"/>
      <c r="AC56" s="21"/>
      <c r="AE56" s="25"/>
      <c r="AF56" s="25"/>
      <c r="AG56" s="24"/>
      <c r="AH56" s="24"/>
      <c r="AI56" s="3"/>
      <c r="AJ56" s="3"/>
      <c r="AK56"/>
      <c r="AL56"/>
      <c r="AM56"/>
      <c r="AN56"/>
      <c r="AO56"/>
    </row>
    <row r="57" spans="1:41" s="20" customFormat="1" ht="12.75" customHeight="1">
      <c r="A57" s="3"/>
      <c r="B57" s="3"/>
      <c r="C57" s="3"/>
      <c r="D57" s="3"/>
      <c r="E57" s="1"/>
      <c r="F57" s="1"/>
      <c r="G57" s="1"/>
      <c r="H57" s="7"/>
      <c r="I57" s="2"/>
      <c r="J57" s="8"/>
      <c r="K57" s="8"/>
      <c r="L57" s="3"/>
      <c r="M57" s="12"/>
      <c r="N57" s="3"/>
      <c r="O57" s="14"/>
      <c r="P57" s="28"/>
      <c r="Q57" s="14"/>
      <c r="R57" s="14"/>
      <c r="S57" s="14"/>
      <c r="T57" s="14"/>
      <c r="U57" s="14"/>
      <c r="V57" s="42"/>
      <c r="W57" s="18"/>
      <c r="X57" s="32"/>
      <c r="Y57" s="29"/>
      <c r="Z57" s="29"/>
      <c r="AA57" s="29"/>
      <c r="AB57" s="29"/>
      <c r="AC57" s="21"/>
      <c r="AE57" s="25"/>
      <c r="AF57" s="25"/>
      <c r="AG57" s="24"/>
      <c r="AH57" s="24"/>
      <c r="AI57" s="3"/>
      <c r="AJ57" s="3"/>
      <c r="AK57"/>
      <c r="AL57"/>
      <c r="AM57"/>
      <c r="AN57"/>
      <c r="AO57"/>
    </row>
    <row r="58" spans="1:41" s="20" customFormat="1" ht="12.75" customHeight="1">
      <c r="A58" s="3"/>
      <c r="B58" s="3"/>
      <c r="C58" s="3"/>
      <c r="D58" s="3"/>
      <c r="E58" s="1"/>
      <c r="F58" s="1"/>
      <c r="G58" s="1"/>
      <c r="H58" s="7"/>
      <c r="I58" s="2"/>
      <c r="J58" s="8"/>
      <c r="K58" s="8"/>
      <c r="L58" s="3"/>
      <c r="M58" s="12"/>
      <c r="N58" s="3"/>
      <c r="O58" s="14"/>
      <c r="P58" s="28"/>
      <c r="Q58" s="14"/>
      <c r="R58" s="14"/>
      <c r="S58" s="14"/>
      <c r="T58" s="14"/>
      <c r="U58" s="14"/>
      <c r="V58" s="42"/>
      <c r="W58" s="18"/>
      <c r="X58" s="32"/>
      <c r="Y58" s="29"/>
      <c r="Z58" s="29"/>
      <c r="AA58" s="29"/>
      <c r="AB58" s="29"/>
      <c r="AC58" s="21"/>
      <c r="AE58" s="25"/>
      <c r="AF58" s="25"/>
      <c r="AG58" s="24"/>
      <c r="AH58" s="24"/>
      <c r="AI58" s="3"/>
      <c r="AJ58" s="3"/>
      <c r="AK58"/>
      <c r="AL58"/>
      <c r="AM58"/>
      <c r="AN58"/>
      <c r="AO58"/>
    </row>
    <row r="59" spans="1:41" s="20" customFormat="1" ht="12.75" customHeight="1">
      <c r="A59" s="3"/>
      <c r="B59" s="3"/>
      <c r="C59" s="3"/>
      <c r="D59" s="3"/>
      <c r="E59" s="1"/>
      <c r="F59" s="1"/>
      <c r="G59" s="1"/>
      <c r="H59" s="7"/>
      <c r="I59" s="2"/>
      <c r="J59" s="8"/>
      <c r="K59" s="8"/>
      <c r="L59" s="3"/>
      <c r="M59" s="12"/>
      <c r="N59" s="3"/>
      <c r="O59" s="14"/>
      <c r="P59" s="28"/>
      <c r="Q59" s="14"/>
      <c r="R59" s="14"/>
      <c r="S59" s="14"/>
      <c r="T59" s="14"/>
      <c r="U59" s="14"/>
      <c r="V59" s="42"/>
      <c r="W59" s="18"/>
      <c r="X59" s="32"/>
      <c r="Y59" s="29"/>
      <c r="Z59" s="29"/>
      <c r="AA59" s="29"/>
      <c r="AB59" s="29"/>
      <c r="AC59" s="21"/>
      <c r="AE59" s="25"/>
      <c r="AF59" s="25"/>
      <c r="AG59" s="24"/>
      <c r="AH59" s="24"/>
      <c r="AI59" s="3"/>
      <c r="AJ59" s="3"/>
      <c r="AK59"/>
      <c r="AL59"/>
      <c r="AM59"/>
      <c r="AN59"/>
      <c r="AO59"/>
    </row>
    <row r="60" spans="1:41" s="20" customFormat="1" ht="12.75" customHeight="1">
      <c r="A60" s="3"/>
      <c r="B60" s="3"/>
      <c r="C60" s="3"/>
      <c r="D60" s="3"/>
      <c r="E60" s="1"/>
      <c r="F60" s="1"/>
      <c r="G60" s="1"/>
      <c r="H60" s="7"/>
      <c r="I60" s="2"/>
      <c r="J60" s="8"/>
      <c r="K60" s="8"/>
      <c r="L60" s="3"/>
      <c r="M60" s="12"/>
      <c r="N60" s="3"/>
      <c r="O60" s="14"/>
      <c r="P60" s="28"/>
      <c r="Q60" s="14"/>
      <c r="R60" s="14"/>
      <c r="S60" s="14"/>
      <c r="T60" s="14"/>
      <c r="U60" s="14"/>
      <c r="V60" s="42"/>
      <c r="W60" s="18"/>
      <c r="X60" s="32"/>
      <c r="Y60" s="29"/>
      <c r="Z60" s="29"/>
      <c r="AA60" s="29"/>
      <c r="AB60" s="29"/>
      <c r="AC60" s="21"/>
      <c r="AE60" s="25"/>
      <c r="AF60" s="25"/>
      <c r="AG60" s="24"/>
      <c r="AH60" s="24"/>
      <c r="AI60" s="3"/>
      <c r="AJ60" s="3"/>
      <c r="AK60"/>
      <c r="AL60"/>
      <c r="AM60"/>
      <c r="AN60"/>
      <c r="AO60"/>
    </row>
    <row r="61" spans="1:41" s="20" customFormat="1" ht="12.75" customHeight="1">
      <c r="A61" s="3"/>
      <c r="B61" s="3"/>
      <c r="C61" s="3"/>
      <c r="D61" s="3"/>
      <c r="E61" s="1"/>
      <c r="F61" s="1"/>
      <c r="G61" s="1"/>
      <c r="H61" s="7"/>
      <c r="I61" s="2"/>
      <c r="J61" s="8"/>
      <c r="K61" s="8"/>
      <c r="L61" s="3"/>
      <c r="M61" s="12"/>
      <c r="N61" s="3"/>
      <c r="O61" s="14"/>
      <c r="P61" s="28"/>
      <c r="Q61" s="14"/>
      <c r="R61" s="14"/>
      <c r="S61" s="14"/>
      <c r="T61" s="14"/>
      <c r="U61" s="14"/>
      <c r="V61" s="42"/>
      <c r="W61" s="18"/>
      <c r="X61" s="32"/>
      <c r="Y61" s="29"/>
      <c r="Z61" s="29"/>
      <c r="AA61" s="29"/>
      <c r="AB61" s="29"/>
      <c r="AC61" s="21"/>
      <c r="AE61" s="25"/>
      <c r="AF61" s="25"/>
      <c r="AG61" s="24"/>
      <c r="AH61" s="24"/>
      <c r="AI61" s="3"/>
      <c r="AJ61" s="3"/>
      <c r="AK61"/>
      <c r="AL61"/>
      <c r="AM61"/>
      <c r="AN61"/>
      <c r="AO61"/>
    </row>
    <row r="62" spans="1:41" s="20" customFormat="1" ht="12.75" customHeight="1">
      <c r="A62" s="3"/>
      <c r="B62" s="3"/>
      <c r="C62" s="3"/>
      <c r="D62" s="3"/>
      <c r="E62" s="1"/>
      <c r="F62" s="1"/>
      <c r="G62" s="1"/>
      <c r="H62" s="7"/>
      <c r="I62" s="2"/>
      <c r="J62" s="8"/>
      <c r="K62" s="8"/>
      <c r="L62" s="3"/>
      <c r="M62" s="12"/>
      <c r="N62" s="3"/>
      <c r="O62" s="14"/>
      <c r="P62" s="28"/>
      <c r="Q62" s="14"/>
      <c r="R62" s="14"/>
      <c r="S62" s="14"/>
      <c r="T62" s="14"/>
      <c r="U62" s="14"/>
      <c r="V62" s="42"/>
      <c r="W62" s="18"/>
      <c r="X62" s="32"/>
      <c r="Y62" s="29"/>
      <c r="Z62" s="29"/>
      <c r="AA62" s="29"/>
      <c r="AB62" s="29"/>
      <c r="AC62" s="21"/>
      <c r="AE62" s="25"/>
      <c r="AF62" s="25"/>
      <c r="AG62" s="24"/>
      <c r="AH62" s="24"/>
      <c r="AI62" s="3"/>
      <c r="AJ62" s="3"/>
      <c r="AK62"/>
      <c r="AL62"/>
      <c r="AM62"/>
      <c r="AN62"/>
      <c r="AO62"/>
    </row>
    <row r="63" spans="1:41" s="20" customFormat="1" ht="12.75" customHeight="1">
      <c r="A63" s="3"/>
      <c r="B63" s="3"/>
      <c r="C63" s="3"/>
      <c r="D63" s="3"/>
      <c r="E63" s="1"/>
      <c r="F63" s="1"/>
      <c r="G63" s="1"/>
      <c r="H63" s="7"/>
      <c r="I63" s="2"/>
      <c r="J63" s="8"/>
      <c r="K63" s="8"/>
      <c r="L63" s="3"/>
      <c r="M63" s="12"/>
      <c r="N63" s="3"/>
      <c r="O63" s="14"/>
      <c r="P63" s="28"/>
      <c r="Q63" s="14"/>
      <c r="R63" s="14"/>
      <c r="S63" s="14"/>
      <c r="T63" s="14"/>
      <c r="U63" s="14"/>
      <c r="V63" s="42"/>
      <c r="W63" s="18"/>
      <c r="X63" s="32"/>
      <c r="Y63" s="29"/>
      <c r="Z63" s="29"/>
      <c r="AA63" s="29"/>
      <c r="AB63" s="29"/>
      <c r="AC63" s="21"/>
      <c r="AE63" s="25"/>
      <c r="AF63" s="25"/>
      <c r="AG63" s="24"/>
      <c r="AH63" s="24"/>
      <c r="AI63" s="3"/>
      <c r="AJ63" s="3"/>
      <c r="AK63"/>
      <c r="AL63"/>
      <c r="AM63"/>
      <c r="AN63"/>
      <c r="AO63"/>
    </row>
    <row r="64" spans="1:41" s="20" customFormat="1" ht="12.75" customHeight="1">
      <c r="A64" s="3"/>
      <c r="B64" s="3"/>
      <c r="C64" s="3"/>
      <c r="D64" s="3"/>
      <c r="E64" s="1"/>
      <c r="F64" s="1"/>
      <c r="G64" s="1"/>
      <c r="H64" s="7"/>
      <c r="I64" s="2"/>
      <c r="J64" s="8"/>
      <c r="K64" s="8"/>
      <c r="L64" s="3"/>
      <c r="M64" s="12"/>
      <c r="N64" s="3"/>
      <c r="O64" s="14"/>
      <c r="P64" s="28"/>
      <c r="Q64" s="14"/>
      <c r="R64" s="14"/>
      <c r="S64" s="14"/>
      <c r="T64" s="14"/>
      <c r="U64" s="14"/>
      <c r="V64" s="42"/>
      <c r="W64" s="18"/>
      <c r="X64" s="32"/>
      <c r="Y64" s="29"/>
      <c r="Z64" s="29"/>
      <c r="AA64" s="29"/>
      <c r="AB64" s="29"/>
      <c r="AC64" s="21"/>
      <c r="AE64" s="25"/>
      <c r="AF64" s="25"/>
      <c r="AG64" s="24"/>
      <c r="AH64" s="24"/>
      <c r="AI64" s="3"/>
      <c r="AJ64" s="3"/>
      <c r="AK64"/>
      <c r="AL64"/>
      <c r="AM64"/>
      <c r="AN64"/>
      <c r="AO64"/>
    </row>
    <row r="65" spans="1:41" s="20" customFormat="1" ht="12.75" customHeight="1">
      <c r="A65" s="3"/>
      <c r="B65" s="3"/>
      <c r="C65" s="3"/>
      <c r="D65" s="3"/>
      <c r="E65" s="1"/>
      <c r="F65" s="1"/>
      <c r="G65" s="1"/>
      <c r="H65" s="7"/>
      <c r="I65" s="2"/>
      <c r="J65" s="8"/>
      <c r="K65" s="8"/>
      <c r="L65" s="3"/>
      <c r="M65" s="12"/>
      <c r="N65" s="3"/>
      <c r="O65" s="14"/>
      <c r="P65" s="28"/>
      <c r="Q65" s="14"/>
      <c r="R65" s="14"/>
      <c r="S65" s="14"/>
      <c r="T65" s="14"/>
      <c r="U65" s="14"/>
      <c r="V65" s="42"/>
      <c r="W65" s="18"/>
      <c r="X65" s="32"/>
      <c r="Y65" s="29"/>
      <c r="Z65" s="29"/>
      <c r="AA65" s="29"/>
      <c r="AB65" s="29"/>
      <c r="AC65" s="21"/>
      <c r="AE65" s="25"/>
      <c r="AF65" s="25"/>
      <c r="AG65" s="24"/>
      <c r="AH65" s="24"/>
      <c r="AI65" s="3"/>
      <c r="AJ65" s="3"/>
      <c r="AK65"/>
      <c r="AL65"/>
      <c r="AM65"/>
      <c r="AN65"/>
      <c r="AO65"/>
    </row>
    <row r="66" spans="1:41" s="20" customFormat="1" ht="12.75" customHeight="1">
      <c r="A66" s="3"/>
      <c r="B66" s="3"/>
      <c r="C66" s="3"/>
      <c r="D66" s="3"/>
      <c r="E66" s="1"/>
      <c r="F66" s="1"/>
      <c r="G66" s="1"/>
      <c r="H66" s="7"/>
      <c r="I66" s="2"/>
      <c r="J66" s="8"/>
      <c r="K66" s="8"/>
      <c r="L66" s="3"/>
      <c r="M66" s="12"/>
      <c r="N66" s="3"/>
      <c r="O66" s="14"/>
      <c r="P66" s="28"/>
      <c r="Q66" s="14"/>
      <c r="R66" s="14"/>
      <c r="S66" s="14"/>
      <c r="T66" s="14"/>
      <c r="U66" s="14"/>
      <c r="V66" s="42"/>
      <c r="W66" s="18"/>
      <c r="X66" s="32"/>
      <c r="Y66" s="29"/>
      <c r="Z66" s="29"/>
      <c r="AA66" s="29"/>
      <c r="AB66" s="29"/>
      <c r="AC66" s="21"/>
      <c r="AE66" s="25"/>
      <c r="AF66" s="25"/>
      <c r="AG66" s="24"/>
      <c r="AH66" s="24"/>
      <c r="AI66" s="3"/>
      <c r="AJ66" s="3"/>
      <c r="AK66"/>
      <c r="AL66"/>
      <c r="AM66"/>
      <c r="AN66"/>
      <c r="AO66"/>
    </row>
    <row r="67" spans="1:41" s="20" customFormat="1" ht="12.75" customHeight="1">
      <c r="A67" s="3"/>
      <c r="B67" s="3"/>
      <c r="C67" s="3"/>
      <c r="D67" s="3"/>
      <c r="E67" s="1"/>
      <c r="F67" s="1"/>
      <c r="G67" s="1"/>
      <c r="H67" s="7"/>
      <c r="I67" s="2"/>
      <c r="J67" s="8"/>
      <c r="K67" s="8"/>
      <c r="L67" s="3"/>
      <c r="M67" s="12"/>
      <c r="N67" s="3"/>
      <c r="O67" s="14"/>
      <c r="P67" s="28"/>
      <c r="Q67" s="14"/>
      <c r="R67" s="14"/>
      <c r="S67" s="14"/>
      <c r="T67" s="14"/>
      <c r="U67" s="14"/>
      <c r="V67" s="42"/>
      <c r="W67" s="18"/>
      <c r="X67" s="32"/>
      <c r="Y67" s="29"/>
      <c r="Z67" s="29"/>
      <c r="AA67" s="29"/>
      <c r="AB67" s="29"/>
      <c r="AC67" s="21"/>
      <c r="AE67" s="25"/>
      <c r="AF67" s="25"/>
      <c r="AG67" s="24"/>
      <c r="AH67" s="24"/>
      <c r="AI67" s="3"/>
      <c r="AJ67" s="3"/>
      <c r="AK67"/>
      <c r="AL67"/>
      <c r="AM67"/>
      <c r="AN67"/>
      <c r="AO67"/>
    </row>
    <row r="68" spans="1:41" s="20" customFormat="1" ht="12.75" customHeight="1">
      <c r="A68" s="3"/>
      <c r="B68" s="3"/>
      <c r="C68" s="3"/>
      <c r="D68" s="3"/>
      <c r="E68" s="1"/>
      <c r="F68" s="1"/>
      <c r="G68" s="1"/>
      <c r="H68" s="7"/>
      <c r="I68" s="2"/>
      <c r="J68" s="8"/>
      <c r="K68" s="8"/>
      <c r="L68" s="3"/>
      <c r="M68" s="12"/>
      <c r="N68" s="3"/>
      <c r="O68" s="14"/>
      <c r="P68" s="28"/>
      <c r="Q68" s="14"/>
      <c r="R68" s="14"/>
      <c r="S68" s="14"/>
      <c r="T68" s="14"/>
      <c r="U68" s="14"/>
      <c r="V68" s="42"/>
      <c r="W68" s="18"/>
      <c r="X68" s="32"/>
      <c r="Y68" s="29"/>
      <c r="Z68" s="29"/>
      <c r="AA68" s="29"/>
      <c r="AB68" s="29"/>
      <c r="AC68" s="21"/>
      <c r="AE68" s="25"/>
      <c r="AF68" s="25"/>
      <c r="AG68" s="24"/>
      <c r="AH68" s="24"/>
      <c r="AI68" s="3"/>
      <c r="AJ68" s="3"/>
      <c r="AK68"/>
      <c r="AL68"/>
      <c r="AM68"/>
      <c r="AN68"/>
      <c r="AO68"/>
    </row>
    <row r="69" spans="1:41" s="20" customFormat="1" ht="12.75" customHeight="1">
      <c r="A69" s="3"/>
      <c r="B69" s="3"/>
      <c r="C69" s="3"/>
      <c r="D69" s="3"/>
      <c r="E69" s="1"/>
      <c r="F69" s="1"/>
      <c r="G69" s="1"/>
      <c r="H69" s="7"/>
      <c r="I69" s="2"/>
      <c r="J69" s="8"/>
      <c r="K69" s="8"/>
      <c r="L69" s="3"/>
      <c r="M69" s="12"/>
      <c r="N69" s="3"/>
      <c r="O69" s="14"/>
      <c r="P69" s="28"/>
      <c r="Q69" s="14"/>
      <c r="R69" s="14"/>
      <c r="S69" s="14"/>
      <c r="T69" s="14"/>
      <c r="U69" s="14"/>
      <c r="V69" s="42"/>
      <c r="W69" s="18"/>
      <c r="X69" s="32"/>
      <c r="Y69" s="29"/>
      <c r="Z69" s="29"/>
      <c r="AA69" s="29"/>
      <c r="AB69" s="29"/>
      <c r="AC69" s="21"/>
      <c r="AE69" s="25"/>
      <c r="AF69" s="25"/>
      <c r="AG69" s="24"/>
      <c r="AH69" s="24"/>
      <c r="AI69" s="3"/>
      <c r="AJ69" s="3"/>
      <c r="AK69"/>
      <c r="AL69"/>
      <c r="AM69"/>
      <c r="AN69"/>
      <c r="AO69"/>
    </row>
    <row r="70" spans="1:41" s="20" customFormat="1" ht="12.75" customHeight="1">
      <c r="A70" s="3"/>
      <c r="B70" s="3"/>
      <c r="C70" s="3"/>
      <c r="D70" s="3"/>
      <c r="E70" s="1"/>
      <c r="F70" s="1"/>
      <c r="G70" s="1"/>
      <c r="H70" s="7"/>
      <c r="I70" s="2"/>
      <c r="J70" s="8"/>
      <c r="K70" s="8"/>
      <c r="L70" s="3"/>
      <c r="M70" s="12"/>
      <c r="N70" s="3"/>
      <c r="O70" s="14"/>
      <c r="P70" s="28"/>
      <c r="Q70" s="14"/>
      <c r="R70" s="14"/>
      <c r="S70" s="14"/>
      <c r="T70" s="14"/>
      <c r="U70" s="14"/>
      <c r="V70" s="42"/>
      <c r="W70" s="18"/>
      <c r="X70" s="32"/>
      <c r="Y70" s="29"/>
      <c r="Z70" s="29"/>
      <c r="AA70" s="29"/>
      <c r="AB70" s="29"/>
      <c r="AC70" s="21"/>
      <c r="AE70" s="25"/>
      <c r="AF70" s="25"/>
      <c r="AG70" s="24"/>
      <c r="AH70" s="24"/>
      <c r="AI70" s="3"/>
      <c r="AJ70" s="3"/>
      <c r="AK70"/>
      <c r="AL70"/>
      <c r="AM70"/>
      <c r="AN70"/>
      <c r="AO70"/>
    </row>
    <row r="71" spans="1:41" s="20" customFormat="1" ht="12.75" customHeight="1">
      <c r="A71" s="3"/>
      <c r="B71" s="3"/>
      <c r="C71" s="3"/>
      <c r="D71" s="3"/>
      <c r="E71" s="1"/>
      <c r="F71" s="1"/>
      <c r="G71" s="1"/>
      <c r="H71" s="7"/>
      <c r="I71" s="2"/>
      <c r="J71" s="8"/>
      <c r="K71" s="8"/>
      <c r="L71" s="3"/>
      <c r="M71" s="12"/>
      <c r="N71" s="3"/>
      <c r="O71" s="14"/>
      <c r="P71" s="28"/>
      <c r="Q71" s="14"/>
      <c r="R71" s="14"/>
      <c r="S71" s="14"/>
      <c r="T71" s="14"/>
      <c r="U71" s="14"/>
      <c r="V71" s="42"/>
      <c r="W71" s="18"/>
      <c r="X71" s="32"/>
      <c r="Y71" s="29"/>
      <c r="Z71" s="29"/>
      <c r="AA71" s="29"/>
      <c r="AB71" s="29"/>
      <c r="AC71" s="21"/>
      <c r="AE71" s="25"/>
      <c r="AF71" s="25"/>
      <c r="AG71" s="24"/>
      <c r="AH71" s="24"/>
      <c r="AI71" s="3"/>
      <c r="AJ71" s="3"/>
      <c r="AK71"/>
      <c r="AL71"/>
      <c r="AM71"/>
      <c r="AN71"/>
      <c r="AO71"/>
    </row>
    <row r="72" spans="1:41" s="20" customFormat="1" ht="12.75" customHeight="1">
      <c r="A72" s="3"/>
      <c r="B72" s="3"/>
      <c r="C72" s="3"/>
      <c r="D72" s="3"/>
      <c r="E72" s="1"/>
      <c r="F72" s="1"/>
      <c r="G72" s="1"/>
      <c r="H72" s="7"/>
      <c r="I72" s="2"/>
      <c r="J72" s="8"/>
      <c r="K72" s="8"/>
      <c r="L72" s="3"/>
      <c r="M72" s="12"/>
      <c r="N72" s="3"/>
      <c r="O72" s="14"/>
      <c r="P72" s="28"/>
      <c r="Q72" s="14"/>
      <c r="R72" s="14"/>
      <c r="S72" s="14"/>
      <c r="T72" s="14"/>
      <c r="U72" s="14"/>
      <c r="V72" s="42"/>
      <c r="W72" s="18"/>
      <c r="X72" s="32"/>
      <c r="Y72" s="29"/>
      <c r="Z72" s="29"/>
      <c r="AA72" s="29"/>
      <c r="AB72" s="29"/>
      <c r="AC72" s="21"/>
      <c r="AE72" s="25"/>
      <c r="AF72" s="25"/>
      <c r="AG72" s="24"/>
      <c r="AH72" s="24"/>
      <c r="AI72" s="3"/>
      <c r="AJ72" s="3"/>
      <c r="AK72"/>
      <c r="AL72"/>
      <c r="AM72"/>
      <c r="AN72"/>
      <c r="AO72"/>
    </row>
    <row r="73" spans="1:41" s="20" customFormat="1" ht="12.75" customHeight="1">
      <c r="A73" s="3"/>
      <c r="B73" s="3"/>
      <c r="C73" s="3"/>
      <c r="D73" s="3"/>
      <c r="E73" s="1"/>
      <c r="F73" s="1"/>
      <c r="G73" s="1"/>
      <c r="H73" s="7"/>
      <c r="I73" s="2"/>
      <c r="J73" s="8"/>
      <c r="K73" s="8"/>
      <c r="L73" s="3"/>
      <c r="M73" s="12"/>
      <c r="N73" s="3"/>
      <c r="O73" s="14"/>
      <c r="P73" s="28"/>
      <c r="Q73" s="14"/>
      <c r="R73" s="14"/>
      <c r="S73" s="14"/>
      <c r="T73" s="14"/>
      <c r="U73" s="14"/>
      <c r="V73" s="42"/>
      <c r="W73" s="18"/>
      <c r="X73" s="32"/>
      <c r="Y73" s="29"/>
      <c r="Z73" s="29"/>
      <c r="AA73" s="29"/>
      <c r="AB73" s="29"/>
      <c r="AC73" s="21"/>
      <c r="AE73" s="25"/>
      <c r="AF73" s="25"/>
      <c r="AG73" s="24"/>
      <c r="AH73" s="24"/>
      <c r="AI73" s="3"/>
      <c r="AJ73" s="3"/>
      <c r="AK73"/>
      <c r="AL73"/>
      <c r="AM73"/>
      <c r="AN73"/>
      <c r="AO73"/>
    </row>
    <row r="74" spans="1:41" s="20" customFormat="1" ht="12.75" customHeight="1">
      <c r="A74" s="3"/>
      <c r="B74" s="3"/>
      <c r="C74" s="3"/>
      <c r="D74" s="3"/>
      <c r="E74" s="1"/>
      <c r="F74" s="1"/>
      <c r="G74" s="1"/>
      <c r="H74" s="7"/>
      <c r="I74" s="2"/>
      <c r="J74" s="8"/>
      <c r="K74" s="8"/>
      <c r="L74" s="3"/>
      <c r="M74" s="12"/>
      <c r="N74" s="3"/>
      <c r="O74" s="14"/>
      <c r="P74" s="28"/>
      <c r="Q74" s="14"/>
      <c r="R74" s="14"/>
      <c r="S74" s="14"/>
      <c r="T74" s="14"/>
      <c r="U74" s="14"/>
      <c r="V74" s="42"/>
      <c r="W74" s="18"/>
      <c r="X74" s="32"/>
      <c r="Y74" s="29"/>
      <c r="Z74" s="29"/>
      <c r="AA74" s="29"/>
      <c r="AB74" s="29"/>
      <c r="AC74" s="21"/>
      <c r="AE74" s="25"/>
      <c r="AF74" s="25"/>
      <c r="AG74" s="24"/>
      <c r="AH74" s="24"/>
      <c r="AI74" s="3"/>
      <c r="AJ74" s="3"/>
      <c r="AK74"/>
      <c r="AL74"/>
      <c r="AM74"/>
      <c r="AN74"/>
      <c r="AO74"/>
    </row>
    <row r="75" spans="1:41" s="20" customFormat="1" ht="12.75" customHeight="1">
      <c r="A75" s="3"/>
      <c r="B75" s="3"/>
      <c r="C75" s="3"/>
      <c r="D75" s="3"/>
      <c r="E75" s="1"/>
      <c r="F75" s="1"/>
      <c r="G75" s="1"/>
      <c r="H75" s="7"/>
      <c r="I75" s="2"/>
      <c r="J75" s="8"/>
      <c r="K75" s="8"/>
      <c r="L75" s="3"/>
      <c r="M75" s="12"/>
      <c r="N75" s="3"/>
      <c r="O75" s="14"/>
      <c r="P75" s="28"/>
      <c r="Q75" s="14"/>
      <c r="R75" s="14"/>
      <c r="S75" s="14"/>
      <c r="T75" s="14"/>
      <c r="U75" s="14"/>
      <c r="V75" s="42"/>
      <c r="W75" s="18"/>
      <c r="X75" s="32"/>
      <c r="Y75" s="29"/>
      <c r="Z75" s="29"/>
      <c r="AA75" s="29"/>
      <c r="AB75" s="29"/>
      <c r="AC75" s="21"/>
      <c r="AE75" s="25"/>
      <c r="AF75" s="25"/>
      <c r="AG75" s="24"/>
      <c r="AH75" s="24"/>
      <c r="AI75" s="3"/>
      <c r="AJ75" s="3"/>
      <c r="AK75"/>
      <c r="AL75"/>
      <c r="AM75"/>
      <c r="AN75"/>
      <c r="AO75"/>
    </row>
    <row r="76" spans="1:41" s="20" customFormat="1" ht="12.75" customHeight="1">
      <c r="A76" s="3"/>
      <c r="B76" s="3"/>
      <c r="C76" s="3"/>
      <c r="D76" s="3"/>
      <c r="E76" s="1"/>
      <c r="F76" s="1"/>
      <c r="G76" s="1"/>
      <c r="H76" s="7"/>
      <c r="I76" s="2"/>
      <c r="J76" s="8"/>
      <c r="K76" s="8"/>
      <c r="L76" s="3"/>
      <c r="M76" s="12"/>
      <c r="N76" s="3"/>
      <c r="O76" s="14"/>
      <c r="P76" s="28"/>
      <c r="Q76" s="14"/>
      <c r="R76" s="14"/>
      <c r="S76" s="14"/>
      <c r="T76" s="14"/>
      <c r="U76" s="14"/>
      <c r="V76" s="42"/>
      <c r="W76" s="18"/>
      <c r="X76" s="32"/>
      <c r="Y76" s="29"/>
      <c r="Z76" s="29"/>
      <c r="AA76" s="29"/>
      <c r="AB76" s="29"/>
      <c r="AC76" s="21"/>
      <c r="AE76" s="25"/>
      <c r="AF76" s="25"/>
      <c r="AG76" s="24"/>
      <c r="AH76" s="24"/>
      <c r="AI76" s="3"/>
      <c r="AJ76" s="3"/>
      <c r="AK76"/>
      <c r="AL76"/>
      <c r="AM76"/>
      <c r="AN76"/>
      <c r="AO76"/>
    </row>
    <row r="77" spans="1:41" s="20" customFormat="1" ht="12.75" customHeight="1">
      <c r="A77" s="3"/>
      <c r="B77" s="3"/>
      <c r="C77" s="3"/>
      <c r="D77" s="3"/>
      <c r="E77" s="1"/>
      <c r="F77" s="1"/>
      <c r="G77" s="1"/>
      <c r="H77" s="7"/>
      <c r="I77" s="2"/>
      <c r="J77" s="8"/>
      <c r="K77" s="8"/>
      <c r="L77" s="3"/>
      <c r="M77" s="12"/>
      <c r="N77" s="3"/>
      <c r="O77" s="14"/>
      <c r="P77" s="28"/>
      <c r="Q77" s="14"/>
      <c r="R77" s="14"/>
      <c r="S77" s="14"/>
      <c r="T77" s="14"/>
      <c r="U77" s="14"/>
      <c r="V77" s="42"/>
      <c r="W77" s="18"/>
      <c r="X77" s="32"/>
      <c r="Y77" s="29"/>
      <c r="Z77" s="29"/>
      <c r="AA77" s="29"/>
      <c r="AB77" s="29"/>
      <c r="AC77" s="21"/>
      <c r="AE77" s="25"/>
      <c r="AF77" s="25"/>
      <c r="AG77" s="24"/>
      <c r="AH77" s="24"/>
      <c r="AI77" s="3"/>
      <c r="AJ77" s="3"/>
      <c r="AK77"/>
      <c r="AL77"/>
      <c r="AM77"/>
      <c r="AN77"/>
      <c r="AO77"/>
    </row>
    <row r="78" spans="1:41" s="20" customFormat="1" ht="12.75" customHeight="1">
      <c r="A78" s="3"/>
      <c r="B78" s="3"/>
      <c r="C78" s="3"/>
      <c r="D78" s="3"/>
      <c r="E78" s="1"/>
      <c r="F78" s="1"/>
      <c r="G78" s="1"/>
      <c r="H78" s="7"/>
      <c r="I78" s="2"/>
      <c r="J78" s="8"/>
      <c r="K78" s="8"/>
      <c r="L78" s="3"/>
      <c r="M78" s="12"/>
      <c r="N78" s="3"/>
      <c r="O78" s="14"/>
      <c r="P78" s="28"/>
      <c r="Q78" s="14"/>
      <c r="R78" s="14"/>
      <c r="S78" s="14"/>
      <c r="T78" s="14"/>
      <c r="U78" s="14"/>
      <c r="V78" s="42"/>
      <c r="W78" s="18"/>
      <c r="X78" s="32"/>
      <c r="Y78" s="29"/>
      <c r="Z78" s="29"/>
      <c r="AA78" s="29"/>
      <c r="AB78" s="29"/>
      <c r="AC78" s="21"/>
      <c r="AE78" s="25"/>
      <c r="AF78" s="25"/>
      <c r="AG78" s="24"/>
      <c r="AH78" s="24"/>
      <c r="AI78" s="3"/>
      <c r="AJ78" s="3"/>
      <c r="AK78"/>
      <c r="AL78"/>
      <c r="AM78"/>
      <c r="AN78"/>
      <c r="AO78"/>
    </row>
    <row r="79" spans="1:41" s="20" customFormat="1" ht="12.75" customHeight="1">
      <c r="A79" s="3"/>
      <c r="B79" s="3"/>
      <c r="C79" s="3"/>
      <c r="D79" s="3"/>
      <c r="E79" s="1"/>
      <c r="F79" s="1"/>
      <c r="G79" s="1"/>
      <c r="H79" s="7"/>
      <c r="I79" s="2"/>
      <c r="J79" s="8"/>
      <c r="K79" s="8"/>
      <c r="L79" s="3"/>
      <c r="M79" s="12"/>
      <c r="N79" s="3"/>
      <c r="O79" s="14"/>
      <c r="P79" s="28"/>
      <c r="Q79" s="14"/>
      <c r="R79" s="14"/>
      <c r="S79" s="14"/>
      <c r="T79" s="14"/>
      <c r="U79" s="14"/>
      <c r="V79" s="42"/>
      <c r="W79" s="18"/>
      <c r="X79" s="32"/>
      <c r="Y79" s="29"/>
      <c r="Z79" s="29"/>
      <c r="AA79" s="29"/>
      <c r="AB79" s="29"/>
      <c r="AC79" s="21"/>
      <c r="AE79" s="25"/>
      <c r="AF79" s="25"/>
      <c r="AG79" s="24"/>
      <c r="AH79" s="24"/>
      <c r="AI79" s="3"/>
      <c r="AJ79" s="3"/>
      <c r="AK79"/>
      <c r="AL79"/>
      <c r="AM79"/>
      <c r="AN79"/>
      <c r="AO79"/>
    </row>
    <row r="80" spans="1:41" s="20" customFormat="1" ht="12.75" customHeight="1">
      <c r="A80" s="3"/>
      <c r="B80" s="3"/>
      <c r="C80" s="3"/>
      <c r="D80" s="3"/>
      <c r="E80" s="1"/>
      <c r="F80" s="1"/>
      <c r="G80" s="1"/>
      <c r="H80" s="7"/>
      <c r="I80" s="2"/>
      <c r="J80" s="8"/>
      <c r="K80" s="8"/>
      <c r="L80" s="3"/>
      <c r="M80" s="12"/>
      <c r="N80" s="3"/>
      <c r="O80" s="14"/>
      <c r="P80" s="28"/>
      <c r="Q80" s="14"/>
      <c r="R80" s="14"/>
      <c r="S80" s="14"/>
      <c r="T80" s="14"/>
      <c r="U80" s="14"/>
      <c r="V80" s="42"/>
      <c r="W80" s="18"/>
      <c r="X80" s="32"/>
      <c r="Y80" s="29"/>
      <c r="Z80" s="29"/>
      <c r="AA80" s="29"/>
      <c r="AB80" s="29"/>
      <c r="AC80" s="21"/>
      <c r="AE80" s="25"/>
      <c r="AF80" s="25"/>
      <c r="AG80" s="24"/>
      <c r="AH80" s="24"/>
      <c r="AI80" s="3"/>
      <c r="AJ80" s="3"/>
      <c r="AK80"/>
      <c r="AL80"/>
      <c r="AM80"/>
      <c r="AN80"/>
      <c r="AO80"/>
    </row>
    <row r="81" spans="1:41" s="20" customFormat="1" ht="12.75" customHeight="1">
      <c r="A81" s="3"/>
      <c r="B81" s="3"/>
      <c r="C81" s="3"/>
      <c r="D81" s="3"/>
      <c r="E81" s="1"/>
      <c r="F81" s="1"/>
      <c r="G81" s="1"/>
      <c r="H81" s="7"/>
      <c r="I81" s="2"/>
      <c r="J81" s="8"/>
      <c r="K81" s="8"/>
      <c r="L81" s="3"/>
      <c r="M81" s="12"/>
      <c r="N81" s="3"/>
      <c r="O81" s="14"/>
      <c r="P81" s="28"/>
      <c r="Q81" s="14"/>
      <c r="R81" s="14"/>
      <c r="S81" s="14"/>
      <c r="T81" s="14"/>
      <c r="U81" s="14"/>
      <c r="V81" s="42"/>
      <c r="W81" s="18"/>
      <c r="X81" s="32"/>
      <c r="Y81" s="29"/>
      <c r="Z81" s="29"/>
      <c r="AA81" s="29"/>
      <c r="AB81" s="29"/>
      <c r="AC81" s="21"/>
      <c r="AE81" s="25"/>
      <c r="AF81" s="25"/>
      <c r="AG81" s="24"/>
      <c r="AH81" s="24"/>
      <c r="AI81" s="3"/>
      <c r="AJ81" s="3"/>
      <c r="AK81"/>
      <c r="AL81"/>
      <c r="AM81"/>
      <c r="AN81"/>
      <c r="AO81"/>
    </row>
    <row r="82" spans="1:41" s="20" customFormat="1" ht="12.75" customHeight="1">
      <c r="A82" s="3"/>
      <c r="B82" s="3"/>
      <c r="C82" s="3"/>
      <c r="D82" s="3"/>
      <c r="E82" s="1"/>
      <c r="F82" s="1"/>
      <c r="G82" s="1"/>
      <c r="H82" s="7"/>
      <c r="I82" s="2"/>
      <c r="J82" s="8"/>
      <c r="K82" s="8"/>
      <c r="L82" s="3"/>
      <c r="M82" s="12"/>
      <c r="N82" s="3"/>
      <c r="O82" s="14"/>
      <c r="P82" s="28"/>
      <c r="Q82" s="14"/>
      <c r="R82" s="14"/>
      <c r="S82" s="14"/>
      <c r="T82" s="14"/>
      <c r="U82" s="14"/>
      <c r="V82" s="42"/>
      <c r="W82" s="18"/>
      <c r="X82" s="32"/>
      <c r="Y82" s="29"/>
      <c r="Z82" s="29"/>
      <c r="AA82" s="29"/>
      <c r="AB82" s="29"/>
      <c r="AC82" s="21"/>
      <c r="AE82" s="25"/>
      <c r="AF82" s="25"/>
      <c r="AG82" s="24"/>
      <c r="AH82" s="24"/>
      <c r="AI82" s="3"/>
      <c r="AJ82" s="3"/>
      <c r="AK82"/>
      <c r="AL82"/>
      <c r="AM82"/>
      <c r="AN82"/>
      <c r="AO82"/>
    </row>
    <row r="83" spans="1:41" s="20" customFormat="1" ht="12.75" customHeight="1">
      <c r="A83" s="3"/>
      <c r="B83" s="3"/>
      <c r="C83" s="3"/>
      <c r="D83" s="3"/>
      <c r="E83" s="1"/>
      <c r="F83" s="1"/>
      <c r="G83" s="1"/>
      <c r="H83" s="7"/>
      <c r="I83" s="2"/>
      <c r="J83" s="8"/>
      <c r="K83" s="8"/>
      <c r="L83" s="3"/>
      <c r="M83" s="12"/>
      <c r="N83" s="3"/>
      <c r="O83" s="14"/>
      <c r="P83" s="28"/>
      <c r="Q83" s="14"/>
      <c r="R83" s="14"/>
      <c r="S83" s="14"/>
      <c r="T83" s="14"/>
      <c r="U83" s="14"/>
      <c r="V83" s="42"/>
      <c r="W83" s="18"/>
      <c r="X83" s="32"/>
      <c r="Y83" s="29"/>
      <c r="Z83" s="29"/>
      <c r="AA83" s="29"/>
      <c r="AB83" s="29"/>
      <c r="AC83" s="21"/>
      <c r="AE83" s="25"/>
      <c r="AF83" s="25"/>
      <c r="AG83" s="24"/>
      <c r="AH83" s="24"/>
      <c r="AI83" s="3"/>
      <c r="AJ83" s="3"/>
      <c r="AK83"/>
      <c r="AL83"/>
      <c r="AM83"/>
      <c r="AN83"/>
      <c r="AO83"/>
    </row>
    <row r="84" spans="1:41" s="20" customFormat="1" ht="12.75" customHeight="1">
      <c r="A84" s="3"/>
      <c r="B84" s="3"/>
      <c r="C84" s="3"/>
      <c r="D84" s="3"/>
      <c r="E84" s="1"/>
      <c r="F84" s="1"/>
      <c r="G84" s="1"/>
      <c r="H84" s="7"/>
      <c r="I84" s="2"/>
      <c r="J84" s="8"/>
      <c r="K84" s="8"/>
      <c r="L84" s="3"/>
      <c r="M84" s="12"/>
      <c r="N84" s="3"/>
      <c r="O84" s="14"/>
      <c r="P84" s="28"/>
      <c r="Q84" s="14"/>
      <c r="R84" s="14"/>
      <c r="S84" s="14"/>
      <c r="T84" s="14"/>
      <c r="U84" s="14"/>
      <c r="V84" s="42"/>
      <c r="W84" s="18"/>
      <c r="X84" s="32"/>
      <c r="Y84" s="29"/>
      <c r="Z84" s="29"/>
      <c r="AA84" s="29"/>
      <c r="AB84" s="29"/>
      <c r="AC84" s="21"/>
      <c r="AE84" s="25"/>
      <c r="AF84" s="25"/>
      <c r="AG84" s="24"/>
      <c r="AH84" s="24"/>
      <c r="AI84" s="3"/>
      <c r="AJ84" s="3"/>
      <c r="AK84"/>
      <c r="AL84"/>
      <c r="AM84"/>
      <c r="AN84"/>
      <c r="AO84"/>
    </row>
    <row r="85" spans="1:41" s="20" customFormat="1" ht="12.75" customHeight="1">
      <c r="A85" s="3"/>
      <c r="B85" s="3"/>
      <c r="C85" s="3"/>
      <c r="D85" s="3"/>
      <c r="E85" s="1"/>
      <c r="F85" s="1"/>
      <c r="G85" s="1"/>
      <c r="H85" s="7"/>
      <c r="I85" s="2"/>
      <c r="J85" s="8"/>
      <c r="K85" s="8"/>
      <c r="L85" s="3"/>
      <c r="M85" s="12"/>
      <c r="N85" s="3"/>
      <c r="O85" s="14"/>
      <c r="P85" s="28"/>
      <c r="Q85" s="14"/>
      <c r="R85" s="14"/>
      <c r="S85" s="14"/>
      <c r="T85" s="14"/>
      <c r="U85" s="14"/>
      <c r="V85" s="42"/>
      <c r="W85" s="18"/>
      <c r="X85" s="32"/>
      <c r="Y85" s="29"/>
      <c r="Z85" s="29"/>
      <c r="AA85" s="29"/>
      <c r="AB85" s="29"/>
      <c r="AC85" s="21"/>
      <c r="AE85" s="25"/>
      <c r="AF85" s="25"/>
      <c r="AG85" s="24"/>
      <c r="AH85" s="24"/>
      <c r="AI85" s="3"/>
      <c r="AJ85" s="3"/>
      <c r="AK85"/>
      <c r="AL85"/>
      <c r="AM85"/>
      <c r="AN85"/>
      <c r="AO85"/>
    </row>
    <row r="86" spans="1:41" s="20" customFormat="1" ht="12.75" customHeight="1">
      <c r="A86" s="3"/>
      <c r="B86" s="3"/>
      <c r="C86" s="3"/>
      <c r="D86" s="3"/>
      <c r="E86" s="1"/>
      <c r="F86" s="1"/>
      <c r="G86" s="1"/>
      <c r="H86" s="7"/>
      <c r="I86" s="2"/>
      <c r="J86" s="8"/>
      <c r="K86" s="8"/>
      <c r="L86" s="3"/>
      <c r="M86" s="12"/>
      <c r="N86" s="3"/>
      <c r="O86" s="14"/>
      <c r="P86" s="28"/>
      <c r="Q86" s="14"/>
      <c r="R86" s="14"/>
      <c r="S86" s="14"/>
      <c r="T86" s="14"/>
      <c r="U86" s="14"/>
      <c r="V86" s="42"/>
      <c r="W86" s="18"/>
      <c r="X86" s="32"/>
      <c r="Y86" s="29"/>
      <c r="Z86" s="29"/>
      <c r="AA86" s="29"/>
      <c r="AB86" s="29"/>
      <c r="AC86" s="21"/>
      <c r="AE86" s="25"/>
      <c r="AF86" s="25"/>
      <c r="AG86" s="24"/>
      <c r="AH86" s="24"/>
      <c r="AI86" s="3"/>
      <c r="AJ86" s="3"/>
      <c r="AK86"/>
      <c r="AL86"/>
      <c r="AM86"/>
      <c r="AN86"/>
      <c r="AO86"/>
    </row>
    <row r="87" spans="1:41" s="20" customFormat="1" ht="12.75" customHeight="1">
      <c r="A87" s="3"/>
      <c r="B87" s="3"/>
      <c r="C87" s="3"/>
      <c r="D87" s="3"/>
      <c r="E87" s="1"/>
      <c r="F87" s="1"/>
      <c r="G87" s="1"/>
      <c r="H87" s="7"/>
      <c r="I87" s="2"/>
      <c r="J87" s="8"/>
      <c r="K87" s="8"/>
      <c r="L87" s="3"/>
      <c r="M87" s="12"/>
      <c r="N87" s="3"/>
      <c r="O87" s="14"/>
      <c r="P87" s="28"/>
      <c r="Q87" s="14"/>
      <c r="R87" s="14"/>
      <c r="S87" s="14"/>
      <c r="T87" s="14"/>
      <c r="U87" s="14"/>
      <c r="V87" s="42"/>
      <c r="W87" s="18"/>
      <c r="X87" s="32"/>
      <c r="Y87" s="29"/>
      <c r="Z87" s="29"/>
      <c r="AA87" s="29"/>
      <c r="AB87" s="29"/>
      <c r="AC87" s="21"/>
      <c r="AE87" s="25"/>
      <c r="AF87" s="25"/>
      <c r="AG87" s="24"/>
      <c r="AH87" s="24"/>
      <c r="AI87" s="3"/>
      <c r="AJ87" s="3"/>
      <c r="AK87"/>
      <c r="AL87"/>
      <c r="AM87"/>
      <c r="AN87"/>
      <c r="AO87"/>
    </row>
    <row r="88" spans="1:41" s="20" customFormat="1" ht="12.75" customHeight="1">
      <c r="A88" s="3"/>
      <c r="B88" s="3"/>
      <c r="C88" s="3"/>
      <c r="D88" s="3"/>
      <c r="E88" s="1"/>
      <c r="F88" s="1"/>
      <c r="G88" s="1"/>
      <c r="H88" s="7"/>
      <c r="I88" s="2"/>
      <c r="J88" s="8"/>
      <c r="K88" s="8"/>
      <c r="L88" s="3"/>
      <c r="M88" s="12"/>
      <c r="N88" s="3"/>
      <c r="O88" s="14"/>
      <c r="P88" s="28"/>
      <c r="Q88" s="14"/>
      <c r="R88" s="14"/>
      <c r="S88" s="14"/>
      <c r="T88" s="14"/>
      <c r="U88" s="14"/>
      <c r="V88" s="42"/>
      <c r="W88" s="18"/>
      <c r="X88" s="32"/>
      <c r="Y88" s="29"/>
      <c r="Z88" s="29"/>
      <c r="AA88" s="29"/>
      <c r="AB88" s="29"/>
      <c r="AC88" s="21"/>
      <c r="AE88" s="25"/>
      <c r="AF88" s="25"/>
      <c r="AG88" s="24"/>
      <c r="AH88" s="24"/>
      <c r="AI88" s="3"/>
      <c r="AJ88" s="3"/>
      <c r="AK88"/>
      <c r="AL88"/>
      <c r="AM88"/>
      <c r="AN88"/>
      <c r="AO88"/>
    </row>
    <row r="89" spans="1:41" s="20" customFormat="1" ht="12.75" customHeight="1">
      <c r="A89" s="3"/>
      <c r="B89" s="3"/>
      <c r="C89" s="3"/>
      <c r="D89" s="3"/>
      <c r="E89" s="1"/>
      <c r="F89" s="1"/>
      <c r="G89" s="1"/>
      <c r="H89" s="7"/>
      <c r="I89" s="2"/>
      <c r="J89" s="8"/>
      <c r="K89" s="8"/>
      <c r="L89" s="3"/>
      <c r="M89" s="12"/>
      <c r="N89" s="3"/>
      <c r="O89" s="14"/>
      <c r="P89" s="28"/>
      <c r="Q89" s="14"/>
      <c r="R89" s="14"/>
      <c r="S89" s="14"/>
      <c r="T89" s="14"/>
      <c r="U89" s="14"/>
      <c r="V89" s="42"/>
      <c r="W89" s="18"/>
      <c r="X89" s="32"/>
      <c r="Y89" s="29"/>
      <c r="Z89" s="29"/>
      <c r="AA89" s="29"/>
      <c r="AB89" s="29"/>
      <c r="AC89" s="21"/>
      <c r="AE89" s="25"/>
      <c r="AF89" s="25"/>
      <c r="AG89" s="24"/>
      <c r="AH89" s="24"/>
      <c r="AI89" s="3"/>
      <c r="AJ89" s="3"/>
      <c r="AK89"/>
      <c r="AL89"/>
      <c r="AM89"/>
      <c r="AN89"/>
      <c r="AO89"/>
    </row>
    <row r="90" spans="1:41" s="20" customFormat="1" ht="12.75" customHeight="1">
      <c r="A90" s="3"/>
      <c r="B90" s="3"/>
      <c r="C90" s="3"/>
      <c r="D90" s="3"/>
      <c r="E90" s="1"/>
      <c r="F90" s="1"/>
      <c r="G90" s="1"/>
      <c r="H90" s="7"/>
      <c r="I90" s="2"/>
      <c r="J90" s="8"/>
      <c r="K90" s="8"/>
      <c r="L90" s="3"/>
      <c r="M90" s="12"/>
      <c r="N90" s="3"/>
      <c r="O90" s="14"/>
      <c r="P90" s="28"/>
      <c r="Q90" s="14"/>
      <c r="R90" s="14"/>
      <c r="S90" s="14"/>
      <c r="T90" s="14"/>
      <c r="U90" s="14"/>
      <c r="V90" s="42"/>
      <c r="W90" s="18"/>
      <c r="X90" s="32"/>
      <c r="Y90" s="29"/>
      <c r="Z90" s="29"/>
      <c r="AA90" s="29"/>
      <c r="AB90" s="29"/>
      <c r="AC90" s="21"/>
      <c r="AE90" s="25"/>
      <c r="AF90" s="25"/>
      <c r="AG90" s="24"/>
      <c r="AH90" s="24"/>
      <c r="AI90" s="3"/>
      <c r="AJ90" s="3"/>
      <c r="AK90"/>
      <c r="AL90"/>
      <c r="AM90"/>
      <c r="AN90"/>
      <c r="AO90"/>
    </row>
    <row r="91" spans="1:41" s="20" customFormat="1" ht="12.75" customHeight="1">
      <c r="A91" s="3"/>
      <c r="B91" s="3"/>
      <c r="C91" s="3"/>
      <c r="D91" s="3"/>
      <c r="E91" s="1"/>
      <c r="F91" s="1"/>
      <c r="G91" s="1"/>
      <c r="H91" s="7"/>
      <c r="I91" s="2"/>
      <c r="J91" s="8"/>
      <c r="K91" s="8"/>
      <c r="L91" s="3"/>
      <c r="M91" s="12"/>
      <c r="N91" s="3"/>
      <c r="O91" s="14"/>
      <c r="P91" s="28"/>
      <c r="Q91" s="14"/>
      <c r="R91" s="14"/>
      <c r="S91" s="14"/>
      <c r="T91" s="14"/>
      <c r="U91" s="14"/>
      <c r="V91" s="42"/>
      <c r="W91" s="18"/>
      <c r="X91" s="32"/>
      <c r="Y91" s="29"/>
      <c r="Z91" s="29"/>
      <c r="AA91" s="29"/>
      <c r="AB91" s="29"/>
      <c r="AC91" s="21"/>
      <c r="AE91" s="25"/>
      <c r="AF91" s="25"/>
      <c r="AG91" s="24"/>
      <c r="AH91" s="24"/>
      <c r="AI91" s="3"/>
      <c r="AJ91" s="3"/>
      <c r="AK91"/>
      <c r="AL91"/>
      <c r="AM91"/>
      <c r="AN91"/>
      <c r="AO91"/>
    </row>
    <row r="92" spans="1:41" s="20" customFormat="1" ht="12.75" customHeight="1">
      <c r="A92" s="3"/>
      <c r="B92" s="3"/>
      <c r="C92" s="3"/>
      <c r="D92" s="3"/>
      <c r="E92" s="1"/>
      <c r="F92" s="1"/>
      <c r="G92" s="1"/>
      <c r="H92" s="7"/>
      <c r="I92" s="2"/>
      <c r="J92" s="8"/>
      <c r="K92" s="8"/>
      <c r="L92" s="3"/>
      <c r="M92" s="12"/>
      <c r="N92" s="3"/>
      <c r="O92" s="14"/>
      <c r="P92" s="28"/>
      <c r="Q92" s="14"/>
      <c r="R92" s="14"/>
      <c r="S92" s="14"/>
      <c r="T92" s="14"/>
      <c r="U92" s="14"/>
      <c r="V92" s="42"/>
      <c r="W92" s="18"/>
      <c r="X92" s="32"/>
      <c r="Y92" s="29"/>
      <c r="Z92" s="29"/>
      <c r="AA92" s="29"/>
      <c r="AB92" s="29"/>
      <c r="AC92" s="21"/>
      <c r="AE92" s="25"/>
      <c r="AF92" s="25"/>
      <c r="AG92" s="24"/>
      <c r="AH92" s="24"/>
      <c r="AI92" s="3"/>
      <c r="AJ92" s="3"/>
      <c r="AK92"/>
      <c r="AL92"/>
      <c r="AM92"/>
      <c r="AN92"/>
      <c r="AO92"/>
    </row>
    <row r="93" spans="1:41" s="20" customFormat="1" ht="12.75" customHeight="1">
      <c r="A93" s="3"/>
      <c r="B93" s="3"/>
      <c r="C93" s="3"/>
      <c r="D93" s="3"/>
      <c r="E93" s="1"/>
      <c r="F93" s="1"/>
      <c r="G93" s="1"/>
      <c r="H93" s="7"/>
      <c r="I93" s="2"/>
      <c r="J93" s="8"/>
      <c r="K93" s="8"/>
      <c r="L93" s="3"/>
      <c r="M93" s="12"/>
      <c r="N93" s="3"/>
      <c r="O93" s="14"/>
      <c r="P93" s="28"/>
      <c r="Q93" s="14"/>
      <c r="R93" s="14"/>
      <c r="S93" s="14"/>
      <c r="T93" s="14"/>
      <c r="U93" s="14"/>
      <c r="V93" s="42"/>
      <c r="W93" s="18"/>
      <c r="X93" s="32"/>
      <c r="Y93" s="29"/>
      <c r="Z93" s="29"/>
      <c r="AA93" s="29"/>
      <c r="AB93" s="29"/>
      <c r="AC93" s="21"/>
      <c r="AE93" s="25"/>
      <c r="AF93" s="25"/>
      <c r="AG93" s="24"/>
      <c r="AH93" s="24"/>
      <c r="AI93" s="3"/>
      <c r="AJ93" s="3"/>
      <c r="AK93"/>
      <c r="AL93"/>
      <c r="AM93"/>
      <c r="AN93"/>
      <c r="AO93"/>
    </row>
    <row r="94" spans="1:41" s="20" customFormat="1" ht="12.75" customHeight="1">
      <c r="A94" s="3"/>
      <c r="B94" s="3"/>
      <c r="C94" s="3"/>
      <c r="D94" s="3"/>
      <c r="E94" s="1"/>
      <c r="F94" s="1"/>
      <c r="G94" s="1"/>
      <c r="H94" s="7"/>
      <c r="I94" s="2"/>
      <c r="J94" s="8"/>
      <c r="K94" s="8"/>
      <c r="L94" s="3"/>
      <c r="M94" s="12"/>
      <c r="N94" s="3"/>
      <c r="O94" s="14"/>
      <c r="P94" s="28"/>
      <c r="Q94" s="14"/>
      <c r="R94" s="14"/>
      <c r="S94" s="14"/>
      <c r="T94" s="14"/>
      <c r="U94" s="14"/>
      <c r="V94" s="42"/>
      <c r="W94" s="18"/>
      <c r="X94" s="32"/>
      <c r="Y94" s="29"/>
      <c r="Z94" s="29"/>
      <c r="AA94" s="29"/>
      <c r="AB94" s="29"/>
      <c r="AC94" s="21"/>
      <c r="AE94" s="25"/>
      <c r="AF94" s="25"/>
      <c r="AG94" s="24"/>
      <c r="AH94" s="24"/>
      <c r="AI94" s="3"/>
      <c r="AJ94" s="3"/>
      <c r="AK94"/>
      <c r="AL94"/>
      <c r="AM94"/>
      <c r="AN94"/>
      <c r="AO94"/>
    </row>
    <row r="95" spans="1:41" s="20" customFormat="1" ht="12.75" customHeight="1">
      <c r="A95" s="3"/>
      <c r="B95" s="3"/>
      <c r="C95" s="3"/>
      <c r="D95" s="3"/>
      <c r="E95" s="1"/>
      <c r="F95" s="1"/>
      <c r="G95" s="1"/>
      <c r="H95" s="7"/>
      <c r="I95" s="2"/>
      <c r="J95" s="8"/>
      <c r="K95" s="8"/>
      <c r="L95" s="3"/>
      <c r="M95" s="12"/>
      <c r="N95" s="3"/>
      <c r="O95" s="14"/>
      <c r="P95" s="28"/>
      <c r="Q95" s="14"/>
      <c r="R95" s="14"/>
      <c r="S95" s="14"/>
      <c r="T95" s="14"/>
      <c r="U95" s="14"/>
      <c r="V95" s="42"/>
      <c r="W95" s="18"/>
      <c r="X95" s="32"/>
      <c r="Y95" s="29"/>
      <c r="Z95" s="29"/>
      <c r="AA95" s="29"/>
      <c r="AB95" s="29"/>
      <c r="AC95" s="21"/>
      <c r="AE95" s="25"/>
      <c r="AF95" s="25"/>
      <c r="AG95" s="24"/>
      <c r="AH95" s="24"/>
      <c r="AI95" s="3"/>
      <c r="AJ95" s="3"/>
      <c r="AK95"/>
      <c r="AL95"/>
      <c r="AM95"/>
      <c r="AN95"/>
      <c r="AO95"/>
    </row>
    <row r="96" spans="1:41" s="20" customFormat="1" ht="12.75" customHeight="1">
      <c r="A96" s="3"/>
      <c r="B96" s="3"/>
      <c r="C96" s="3"/>
      <c r="D96" s="3"/>
      <c r="E96" s="1"/>
      <c r="F96" s="1"/>
      <c r="G96" s="1"/>
      <c r="H96" s="7"/>
      <c r="I96" s="2"/>
      <c r="J96" s="8"/>
      <c r="K96" s="8"/>
      <c r="L96" s="3"/>
      <c r="M96" s="12"/>
      <c r="N96" s="3"/>
      <c r="O96" s="14"/>
      <c r="P96" s="28"/>
      <c r="Q96" s="14"/>
      <c r="R96" s="14"/>
      <c r="S96" s="14"/>
      <c r="T96" s="14"/>
      <c r="U96" s="14"/>
      <c r="V96" s="42"/>
      <c r="W96" s="18"/>
      <c r="X96" s="32"/>
      <c r="Y96" s="29"/>
      <c r="Z96" s="29"/>
      <c r="AA96" s="29"/>
      <c r="AB96" s="29"/>
      <c r="AC96" s="21"/>
      <c r="AE96" s="25"/>
      <c r="AF96" s="25"/>
      <c r="AG96" s="24"/>
      <c r="AH96" s="24"/>
      <c r="AI96" s="3"/>
      <c r="AJ96" s="3"/>
      <c r="AK96"/>
      <c r="AL96"/>
      <c r="AM96"/>
      <c r="AN96"/>
      <c r="AO96"/>
    </row>
    <row r="97" spans="1:41" s="20" customFormat="1" ht="12.75" customHeight="1">
      <c r="A97" s="3"/>
      <c r="B97" s="3"/>
      <c r="C97" s="3"/>
      <c r="D97" s="3"/>
      <c r="E97" s="1"/>
      <c r="F97" s="1"/>
      <c r="G97" s="1"/>
      <c r="H97" s="7"/>
      <c r="I97" s="2"/>
      <c r="J97" s="8"/>
      <c r="K97" s="8"/>
      <c r="L97" s="3"/>
      <c r="M97" s="12"/>
      <c r="N97" s="3"/>
      <c r="O97" s="14"/>
      <c r="P97" s="28"/>
      <c r="Q97" s="14"/>
      <c r="R97" s="14"/>
      <c r="S97" s="14"/>
      <c r="T97" s="14"/>
      <c r="U97" s="14"/>
      <c r="V97" s="42"/>
      <c r="W97" s="18"/>
      <c r="X97" s="32"/>
      <c r="Y97" s="29"/>
      <c r="Z97" s="29"/>
      <c r="AA97" s="29"/>
      <c r="AB97" s="29"/>
      <c r="AC97" s="21"/>
      <c r="AE97" s="25"/>
      <c r="AF97" s="25"/>
      <c r="AG97" s="24"/>
      <c r="AH97" s="24"/>
      <c r="AI97" s="3"/>
      <c r="AJ97" s="3"/>
      <c r="AK97"/>
      <c r="AL97"/>
      <c r="AM97"/>
      <c r="AN97"/>
      <c r="AO97"/>
    </row>
    <row r="98" spans="1:41" s="20" customFormat="1" ht="12.75" customHeight="1">
      <c r="A98" s="3"/>
      <c r="B98" s="3"/>
      <c r="C98" s="3"/>
      <c r="D98" s="3"/>
      <c r="E98" s="1"/>
      <c r="F98" s="1"/>
      <c r="G98" s="1"/>
      <c r="H98" s="7"/>
      <c r="I98" s="2"/>
      <c r="J98" s="8"/>
      <c r="K98" s="8"/>
      <c r="L98" s="3"/>
      <c r="M98" s="12"/>
      <c r="N98" s="3"/>
      <c r="O98" s="14"/>
      <c r="P98" s="28"/>
      <c r="Q98" s="14"/>
      <c r="R98" s="14"/>
      <c r="S98" s="14"/>
      <c r="T98" s="14"/>
      <c r="U98" s="14"/>
      <c r="V98" s="42"/>
      <c r="W98" s="18"/>
      <c r="X98" s="32"/>
      <c r="Y98" s="29"/>
      <c r="Z98" s="29"/>
      <c r="AA98" s="29"/>
      <c r="AB98" s="29"/>
      <c r="AC98" s="21"/>
      <c r="AE98" s="25"/>
      <c r="AF98" s="25"/>
      <c r="AG98" s="24"/>
      <c r="AH98" s="24"/>
      <c r="AI98" s="3"/>
      <c r="AJ98" s="3"/>
      <c r="AK98"/>
      <c r="AL98"/>
      <c r="AM98"/>
      <c r="AN98"/>
      <c r="AO98"/>
    </row>
    <row r="99" spans="1:41" s="20" customFormat="1" ht="12.75" customHeight="1">
      <c r="A99" s="3"/>
      <c r="B99" s="3"/>
      <c r="C99" s="3"/>
      <c r="D99" s="3"/>
      <c r="E99" s="1"/>
      <c r="F99" s="1"/>
      <c r="G99" s="1"/>
      <c r="H99" s="7"/>
      <c r="I99" s="2"/>
      <c r="J99" s="8"/>
      <c r="K99" s="8"/>
      <c r="L99" s="3"/>
      <c r="M99" s="12"/>
      <c r="N99" s="3"/>
      <c r="O99" s="14"/>
      <c r="P99" s="28"/>
      <c r="Q99" s="14"/>
      <c r="R99" s="14"/>
      <c r="S99" s="14"/>
      <c r="T99" s="14"/>
      <c r="U99" s="14"/>
      <c r="V99" s="42"/>
      <c r="W99" s="18"/>
      <c r="X99" s="32"/>
      <c r="Y99" s="29"/>
      <c r="Z99" s="29"/>
      <c r="AA99" s="29"/>
      <c r="AB99" s="29"/>
      <c r="AC99" s="21"/>
      <c r="AE99" s="25"/>
      <c r="AF99" s="25"/>
      <c r="AG99" s="24"/>
      <c r="AH99" s="24"/>
      <c r="AI99" s="3"/>
      <c r="AJ99" s="3"/>
      <c r="AK99"/>
      <c r="AL99"/>
      <c r="AM99"/>
      <c r="AN99"/>
      <c r="AO99"/>
    </row>
    <row r="100" spans="1:41" s="20" customFormat="1" ht="12.75" customHeight="1">
      <c r="A100" s="3"/>
      <c r="B100" s="3"/>
      <c r="C100" s="3"/>
      <c r="D100" s="3"/>
      <c r="E100" s="1"/>
      <c r="F100" s="1"/>
      <c r="G100" s="1"/>
      <c r="H100" s="7"/>
      <c r="I100" s="2"/>
      <c r="J100" s="8"/>
      <c r="K100" s="8"/>
      <c r="L100" s="3"/>
      <c r="M100" s="12"/>
      <c r="N100" s="3"/>
      <c r="O100" s="14"/>
      <c r="P100" s="28"/>
      <c r="Q100" s="14"/>
      <c r="R100" s="14"/>
      <c r="S100" s="14"/>
      <c r="T100" s="14"/>
      <c r="U100" s="14"/>
      <c r="V100" s="42"/>
      <c r="W100" s="18"/>
      <c r="X100" s="32"/>
      <c r="Y100" s="29"/>
      <c r="Z100" s="29"/>
      <c r="AA100" s="29"/>
      <c r="AB100" s="29"/>
      <c r="AC100" s="21"/>
      <c r="AE100" s="25"/>
      <c r="AF100" s="25"/>
      <c r="AG100" s="24"/>
      <c r="AH100" s="24"/>
      <c r="AI100" s="3"/>
      <c r="AJ100" s="3"/>
      <c r="AK100"/>
      <c r="AL100"/>
      <c r="AM100"/>
      <c r="AN100"/>
      <c r="AO100"/>
    </row>
    <row r="101" spans="1:41" s="20" customFormat="1" ht="12.75" customHeight="1">
      <c r="A101" s="3"/>
      <c r="B101" s="3"/>
      <c r="C101" s="3"/>
      <c r="D101" s="3"/>
      <c r="E101" s="1"/>
      <c r="F101" s="1"/>
      <c r="G101" s="1"/>
      <c r="H101" s="7"/>
      <c r="I101" s="2"/>
      <c r="J101" s="8"/>
      <c r="K101" s="8"/>
      <c r="L101" s="3"/>
      <c r="M101" s="12"/>
      <c r="N101" s="3"/>
      <c r="O101" s="14"/>
      <c r="P101" s="28"/>
      <c r="Q101" s="14"/>
      <c r="R101" s="14"/>
      <c r="S101" s="14"/>
      <c r="T101" s="14"/>
      <c r="U101" s="14"/>
      <c r="V101" s="42"/>
      <c r="W101" s="18"/>
      <c r="X101" s="32"/>
      <c r="Y101" s="29"/>
      <c r="Z101" s="29"/>
      <c r="AA101" s="29"/>
      <c r="AB101" s="29"/>
      <c r="AC101" s="21"/>
      <c r="AE101" s="25"/>
      <c r="AF101" s="25"/>
      <c r="AG101" s="24"/>
      <c r="AH101" s="24"/>
      <c r="AI101" s="3"/>
      <c r="AJ101" s="3"/>
      <c r="AK101"/>
      <c r="AL101"/>
      <c r="AM101"/>
      <c r="AN101"/>
      <c r="AO101"/>
    </row>
    <row r="102" spans="1:41" s="20" customFormat="1" ht="12.75" customHeight="1">
      <c r="A102" s="3"/>
      <c r="B102" s="3"/>
      <c r="C102" s="3"/>
      <c r="D102" s="3"/>
      <c r="E102" s="1"/>
      <c r="F102" s="1"/>
      <c r="G102" s="1"/>
      <c r="H102" s="7"/>
      <c r="I102" s="2"/>
      <c r="J102" s="8"/>
      <c r="K102" s="8"/>
      <c r="L102" s="3"/>
      <c r="M102" s="12"/>
      <c r="N102" s="3"/>
      <c r="O102" s="14"/>
      <c r="P102" s="28"/>
      <c r="Q102" s="14"/>
      <c r="R102" s="14"/>
      <c r="S102" s="14"/>
      <c r="T102" s="14"/>
      <c r="U102" s="14"/>
      <c r="V102" s="42"/>
      <c r="W102" s="18"/>
      <c r="X102" s="32"/>
      <c r="Y102" s="29"/>
      <c r="Z102" s="29"/>
      <c r="AA102" s="29"/>
      <c r="AB102" s="29"/>
      <c r="AC102" s="21"/>
      <c r="AE102" s="25"/>
      <c r="AF102" s="25"/>
      <c r="AG102" s="24"/>
      <c r="AH102" s="24"/>
      <c r="AI102" s="3"/>
      <c r="AJ102" s="3"/>
      <c r="AK102"/>
      <c r="AL102"/>
      <c r="AM102"/>
      <c r="AN102"/>
      <c r="AO102"/>
    </row>
    <row r="103" spans="1:41" s="20" customFormat="1" ht="12.75" customHeight="1">
      <c r="A103" s="3"/>
      <c r="B103" s="3"/>
      <c r="C103" s="3"/>
      <c r="D103" s="3"/>
      <c r="E103" s="1"/>
      <c r="F103" s="1"/>
      <c r="G103" s="1"/>
      <c r="H103" s="7"/>
      <c r="I103" s="2"/>
      <c r="J103" s="8"/>
      <c r="K103" s="8"/>
      <c r="L103" s="3"/>
      <c r="M103" s="12"/>
      <c r="N103" s="3"/>
      <c r="O103" s="14"/>
      <c r="P103" s="28"/>
      <c r="Q103" s="14"/>
      <c r="R103" s="14"/>
      <c r="S103" s="14"/>
      <c r="T103" s="14"/>
      <c r="U103" s="14"/>
      <c r="V103" s="42"/>
      <c r="W103" s="18"/>
      <c r="X103" s="32"/>
      <c r="Y103" s="29"/>
      <c r="Z103" s="29"/>
      <c r="AA103" s="29"/>
      <c r="AB103" s="29"/>
      <c r="AC103" s="21"/>
      <c r="AE103" s="25"/>
      <c r="AF103" s="25"/>
      <c r="AG103" s="24"/>
      <c r="AH103" s="24"/>
      <c r="AI103" s="3"/>
      <c r="AJ103" s="3"/>
      <c r="AK103"/>
      <c r="AL103"/>
      <c r="AM103"/>
      <c r="AN103"/>
      <c r="AO103"/>
    </row>
    <row r="104" spans="1:41" s="20" customFormat="1" ht="12.75" customHeight="1">
      <c r="A104" s="3"/>
      <c r="B104" s="3"/>
      <c r="C104" s="3"/>
      <c r="D104" s="3"/>
      <c r="E104" s="1"/>
      <c r="F104" s="1"/>
      <c r="G104" s="1"/>
      <c r="H104" s="7"/>
      <c r="I104" s="2"/>
      <c r="J104" s="8"/>
      <c r="K104" s="8"/>
      <c r="L104" s="3"/>
      <c r="M104" s="12"/>
      <c r="N104" s="3"/>
      <c r="O104" s="14"/>
      <c r="P104" s="28"/>
      <c r="Q104" s="14"/>
      <c r="R104" s="14"/>
      <c r="S104" s="14"/>
      <c r="T104" s="14"/>
      <c r="U104" s="14"/>
      <c r="V104" s="42"/>
      <c r="W104" s="18"/>
      <c r="X104" s="32"/>
      <c r="Y104" s="29"/>
      <c r="Z104" s="29"/>
      <c r="AA104" s="29"/>
      <c r="AB104" s="29"/>
      <c r="AC104" s="21"/>
      <c r="AE104" s="25"/>
      <c r="AF104" s="25"/>
      <c r="AG104" s="24"/>
      <c r="AH104" s="24"/>
      <c r="AI104" s="3"/>
      <c r="AJ104" s="3"/>
      <c r="AK104"/>
      <c r="AL104"/>
      <c r="AM104"/>
      <c r="AN104"/>
      <c r="AO104"/>
    </row>
    <row r="105" spans="1:41" s="20" customFormat="1" ht="12.75" customHeight="1">
      <c r="A105" s="3"/>
      <c r="B105" s="3"/>
      <c r="C105" s="3"/>
      <c r="D105" s="3"/>
      <c r="E105" s="1"/>
      <c r="F105" s="1"/>
      <c r="G105" s="1"/>
      <c r="H105" s="7"/>
      <c r="I105" s="2"/>
      <c r="J105" s="8"/>
      <c r="K105" s="8"/>
      <c r="L105" s="3"/>
      <c r="M105" s="12"/>
      <c r="N105" s="3"/>
      <c r="O105" s="15"/>
      <c r="P105" s="28"/>
      <c r="Q105" s="15"/>
      <c r="R105" s="15"/>
      <c r="S105" s="15"/>
      <c r="T105" s="15"/>
      <c r="U105" s="15"/>
      <c r="V105" s="43"/>
      <c r="W105" s="19"/>
      <c r="X105" s="33"/>
      <c r="Y105" s="30"/>
      <c r="Z105" s="30"/>
      <c r="AA105" s="30"/>
      <c r="AB105" s="30"/>
      <c r="AC105" s="22"/>
      <c r="AE105" s="25"/>
      <c r="AF105" s="25"/>
      <c r="AG105" s="24"/>
      <c r="AH105" s="24"/>
      <c r="AI105" s="3"/>
      <c r="AJ105" s="3"/>
      <c r="AK105"/>
      <c r="AL105"/>
      <c r="AM105"/>
      <c r="AN105"/>
      <c r="AO105"/>
    </row>
  </sheetData>
  <autoFilter ref="A2:AO3" xr:uid="{00000000-0001-0000-0200-000000000000}">
    <sortState xmlns:xlrd2="http://schemas.microsoft.com/office/spreadsheetml/2017/richdata2" ref="A3:AO3">
      <sortCondition ref="B2:B3"/>
    </sortState>
  </autoFilter>
  <mergeCells count="11">
    <mergeCell ref="AG1:AH1"/>
    <mergeCell ref="C1:D1"/>
    <mergeCell ref="M1:N1"/>
    <mergeCell ref="P1:Q1"/>
    <mergeCell ref="R1:S1"/>
    <mergeCell ref="T1:U1"/>
    <mergeCell ref="V1:W1"/>
    <mergeCell ref="Y1:Z1"/>
    <mergeCell ref="AA1:AB1"/>
    <mergeCell ref="AC1:AD1"/>
    <mergeCell ref="AE1:AF1"/>
  </mergeCells>
  <conditionalFormatting sqref="C4:D4">
    <cfRule type="duplicateValues" dxfId="5" priority="5"/>
  </conditionalFormatting>
  <conditionalFormatting sqref="C5:D5">
    <cfRule type="duplicateValues" dxfId="4" priority="4"/>
  </conditionalFormatting>
  <conditionalFormatting sqref="C6:D6">
    <cfRule type="duplicateValues" dxfId="3" priority="3"/>
  </conditionalFormatting>
  <conditionalFormatting sqref="C7:D9 C11:D11">
    <cfRule type="duplicateValues" dxfId="2" priority="16"/>
  </conditionalFormatting>
  <conditionalFormatting sqref="C12:D1048576 C2:D3 C1">
    <cfRule type="duplicateValues" dxfId="1" priority="7"/>
  </conditionalFormatting>
  <conditionalFormatting sqref="C10:D10">
    <cfRule type="duplicateValues" dxfId="0" priority="1"/>
  </conditionalFormatting>
  <printOptions gridLines="1"/>
  <pageMargins left="0.19685039370078741" right="0.15748031496062992" top="0.59055118110236227" bottom="0.39370078740157483" header="0.51181102362204722" footer="0"/>
  <pageSetup paperSize="9" scale="36" fitToHeight="2" orientation="landscape" cellComments="asDisplayed" r:id="rId1"/>
  <headerFooter alignWithMargins="0">
    <oddFooter>&amp;L&amp;"Arial,Fett"Raiffeisen Vertraulich&amp;C&amp;D&amp;RSeite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Stammblatt</vt:lpstr>
      <vt:lpstr>Listungsblatt</vt:lpstr>
      <vt:lpstr>Auslistungen</vt:lpstr>
      <vt:lpstr>Auslistungen!Druckbereich</vt:lpstr>
      <vt:lpstr>Listungsblatt!Druckbereich</vt:lpstr>
      <vt:lpstr>Auslistungen!Drucktitel</vt:lpstr>
      <vt:lpstr>Listungsblatt!Drucktitel</vt:lpstr>
    </vt:vector>
  </TitlesOfParts>
  <Company>Raiffeisen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Weingartner</dc:creator>
  <cp:lastModifiedBy>König, Stefanie -HGD-</cp:lastModifiedBy>
  <cp:lastPrinted>2018-05-17T08:55:19Z</cp:lastPrinted>
  <dcterms:created xsi:type="dcterms:W3CDTF">1999-05-25T08:25:34Z</dcterms:created>
  <dcterms:modified xsi:type="dcterms:W3CDTF">2025-12-17T14:04:08Z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