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HGD\HGD\EINKAUF\2025\EK_SM_König\04_Lieferanten\02_EK - Getränke\Dietz\01_Listungen\"/>
    </mc:Choice>
  </mc:AlternateContent>
  <xr:revisionPtr revIDLastSave="0" documentId="13_ncr:1_{3ACC2164-8379-4D08-A4CD-3639E439E061}" xr6:coauthVersionLast="47" xr6:coauthVersionMax="47" xr10:uidLastSave="{00000000-0000-0000-0000-000000000000}"/>
  <bookViews>
    <workbookView xWindow="-110" yWindow="-110" windowWidth="19420" windowHeight="11620" tabRatio="814" activeTab="1" xr2:uid="{00000000-000D-0000-FFFF-FFFF00000000}"/>
  </bookViews>
  <sheets>
    <sheet name="Stammblatt" sheetId="9798" r:id="rId1"/>
    <sheet name="Listungsblatt" sheetId="9796" r:id="rId2"/>
    <sheet name="Auslistung" sheetId="9800" r:id="rId3"/>
  </sheets>
  <definedNames>
    <definedName name="_xlnm._FilterDatabase" localSheetId="2" hidden="1">Auslistung!$A$1:$AN$5</definedName>
    <definedName name="_xlnm._FilterDatabase" localSheetId="1" hidden="1">Listungsblatt!$A$2:$AP$2</definedName>
    <definedName name="_xlnm.Print_Area" localSheetId="2">Auslistung!$A$1:$AN$5</definedName>
    <definedName name="_xlnm.Print_Area" localSheetId="1">Listungsblatt!$A$1:$AP$57</definedName>
    <definedName name="_xlnm.Print_Titles" localSheetId="2">Auslistung!#REF!</definedName>
    <definedName name="_xlnm.Print_Titles" localSheetId="1">Listungsblatt!#REF!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39" i="9796" l="1"/>
  <c r="AE40" i="9796"/>
  <c r="AE41" i="9796"/>
  <c r="AE42" i="9796"/>
  <c r="AE43" i="9796"/>
  <c r="AE44" i="9796"/>
  <c r="AE45" i="9796"/>
  <c r="AE46" i="9796"/>
  <c r="AE38" i="9796"/>
  <c r="AE28" i="9796"/>
  <c r="AE26" i="9796"/>
  <c r="AE27" i="9796"/>
  <c r="AE25" i="9796"/>
  <c r="AE29" i="9796"/>
  <c r="AE35" i="9796"/>
  <c r="AE34" i="9796"/>
  <c r="AE37" i="9796"/>
  <c r="AE36" i="9796"/>
  <c r="AE33" i="9796"/>
  <c r="AE32" i="9796"/>
  <c r="AE23" i="9796"/>
  <c r="AE22" i="9796"/>
  <c r="AE21" i="9796"/>
  <c r="AE20" i="9796"/>
  <c r="AE19" i="9796"/>
  <c r="AE18" i="9796"/>
  <c r="AE24" i="9796"/>
  <c r="AE15" i="9796"/>
  <c r="AE16" i="9796"/>
  <c r="AE17" i="9796"/>
  <c r="AE13" i="9796" l="1"/>
  <c r="AE12" i="9796"/>
  <c r="AE11" i="9796"/>
  <c r="AE10" i="9796"/>
  <c r="AE9" i="9796"/>
  <c r="AE8" i="9796"/>
  <c r="AE7" i="9796"/>
  <c r="AE6" i="9796"/>
  <c r="AE4" i="9796"/>
  <c r="AE5" i="9796"/>
  <c r="AE3" i="9796"/>
  <c r="AE14" i="9796"/>
  <c r="W50" i="9796"/>
  <c r="V50" i="9796"/>
  <c r="U50" i="9796"/>
  <c r="W49" i="9796"/>
  <c r="V49" i="9796"/>
  <c r="U49" i="9796"/>
  <c r="W48" i="9796"/>
  <c r="V48" i="9796"/>
  <c r="U48" i="9796"/>
  <c r="V47" i="9796"/>
  <c r="W47" i="9796"/>
  <c r="U47" i="9796"/>
  <c r="U29" i="9796"/>
  <c r="U28" i="9796"/>
  <c r="U26" i="9796"/>
  <c r="AK46" i="9796" l="1"/>
  <c r="AG46" i="9796"/>
  <c r="AI46" i="9796" s="1"/>
  <c r="AD46" i="9796"/>
  <c r="Z46" i="9796"/>
  <c r="AB46" i="9796" s="1"/>
  <c r="W46" i="9796"/>
  <c r="V46" i="9796"/>
  <c r="U46" i="9796"/>
  <c r="AL46" i="9796" l="1"/>
  <c r="Y46" i="9796"/>
  <c r="AA46" i="9796" s="1"/>
  <c r="AM46" i="9796"/>
  <c r="AH46" i="9796"/>
  <c r="AJ46" i="9796" s="1"/>
  <c r="AK3" i="9796" l="1"/>
  <c r="AJ3" i="9800" l="1"/>
  <c r="AF3" i="9800"/>
  <c r="AH3" i="9800" s="1"/>
  <c r="AE3" i="9800"/>
  <c r="AC3" i="9800"/>
  <c r="Y3" i="9800"/>
  <c r="AA3" i="9800" s="1"/>
  <c r="V3" i="9800"/>
  <c r="U3" i="9800"/>
  <c r="T3" i="9800"/>
  <c r="AK3" i="9800" l="1"/>
  <c r="X3" i="9800"/>
  <c r="Z3" i="9800" s="1"/>
  <c r="AL3" i="9800"/>
  <c r="AG3" i="9800"/>
  <c r="AI3" i="9800" s="1"/>
  <c r="W3" i="9796" l="1"/>
  <c r="AG4" i="9796"/>
  <c r="AI4" i="9796" s="1"/>
  <c r="AG5" i="9796"/>
  <c r="AI5" i="9796" s="1"/>
  <c r="AG6" i="9796"/>
  <c r="AI6" i="9796" s="1"/>
  <c r="AG7" i="9796"/>
  <c r="AI7" i="9796" s="1"/>
  <c r="AG9" i="9796"/>
  <c r="AI9" i="9796" s="1"/>
  <c r="AG10" i="9796"/>
  <c r="AI10" i="9796" s="1"/>
  <c r="AG11" i="9796"/>
  <c r="AI11" i="9796"/>
  <c r="AG12" i="9796"/>
  <c r="AI12" i="9796" s="1"/>
  <c r="AG13" i="9796"/>
  <c r="AI13" i="9796" s="1"/>
  <c r="AG14" i="9796"/>
  <c r="AI14" i="9796"/>
  <c r="AG15" i="9796"/>
  <c r="AI15" i="9796" s="1"/>
  <c r="AG17" i="9796"/>
  <c r="AI17" i="9796"/>
  <c r="AG20" i="9796"/>
  <c r="AI20" i="9796"/>
  <c r="AG24" i="9796"/>
  <c r="AI24" i="9796"/>
  <c r="AG25" i="9796"/>
  <c r="AI25" i="9796" s="1"/>
  <c r="AG26" i="9796"/>
  <c r="AI26" i="9796" s="1"/>
  <c r="AG27" i="9796"/>
  <c r="AI27" i="9796"/>
  <c r="AG28" i="9796"/>
  <c r="AI28" i="9796" s="1"/>
  <c r="AG29" i="9796"/>
  <c r="AI29" i="9796" s="1"/>
  <c r="AG32" i="9796"/>
  <c r="AI32" i="9796"/>
  <c r="AG33" i="9796"/>
  <c r="AI33" i="9796" s="1"/>
  <c r="AG34" i="9796"/>
  <c r="AI34" i="9796" s="1"/>
  <c r="AG35" i="9796"/>
  <c r="AI35" i="9796"/>
  <c r="AG36" i="9796"/>
  <c r="AI36" i="9796" s="1"/>
  <c r="AG37" i="9796"/>
  <c r="AI37" i="9796" s="1"/>
  <c r="AG38" i="9796"/>
  <c r="AI38" i="9796"/>
  <c r="AG39" i="9796"/>
  <c r="AI39" i="9796" s="1"/>
  <c r="AG40" i="9796"/>
  <c r="AI40" i="9796" s="1"/>
  <c r="AG41" i="9796"/>
  <c r="AI41" i="9796"/>
  <c r="AG42" i="9796"/>
  <c r="AI42" i="9796" s="1"/>
  <c r="AG43" i="9796"/>
  <c r="AI43" i="9796" s="1"/>
  <c r="AG44" i="9796"/>
  <c r="AI44" i="9796"/>
  <c r="AG45" i="9796"/>
  <c r="AI45" i="9796" s="1"/>
  <c r="AG3" i="9796"/>
  <c r="AI3" i="9796" s="1"/>
  <c r="Z4" i="9796"/>
  <c r="AB4" i="9796"/>
  <c r="Z5" i="9796"/>
  <c r="AB5" i="9796"/>
  <c r="Z6" i="9796"/>
  <c r="AB6" i="9796"/>
  <c r="Z7" i="9796"/>
  <c r="AB7" i="9796"/>
  <c r="Z9" i="9796"/>
  <c r="AB9" i="9796" s="1"/>
  <c r="Z10" i="9796"/>
  <c r="AB10" i="9796"/>
  <c r="Z11" i="9796"/>
  <c r="AB11" i="9796"/>
  <c r="Z12" i="9796"/>
  <c r="AB12" i="9796"/>
  <c r="Z13" i="9796"/>
  <c r="AB13" i="9796"/>
  <c r="Z14" i="9796"/>
  <c r="AB14" i="9796"/>
  <c r="Z15" i="9796"/>
  <c r="AB15" i="9796" s="1"/>
  <c r="Z16" i="9796"/>
  <c r="AB16" i="9796"/>
  <c r="Z17" i="9796"/>
  <c r="AB17" i="9796"/>
  <c r="Z18" i="9796"/>
  <c r="AB18" i="9796"/>
  <c r="Z19" i="9796"/>
  <c r="AB19" i="9796"/>
  <c r="Z20" i="9796"/>
  <c r="AB20" i="9796"/>
  <c r="Z21" i="9796"/>
  <c r="AB21" i="9796" s="1"/>
  <c r="Z22" i="9796"/>
  <c r="AB22" i="9796"/>
  <c r="Z23" i="9796"/>
  <c r="AB23" i="9796"/>
  <c r="Z24" i="9796"/>
  <c r="AB24" i="9796" s="1"/>
  <c r="Z25" i="9796"/>
  <c r="AB25" i="9796"/>
  <c r="Z26" i="9796"/>
  <c r="AB26" i="9796"/>
  <c r="Z27" i="9796"/>
  <c r="AB27" i="9796" s="1"/>
  <c r="Z28" i="9796"/>
  <c r="AB28" i="9796"/>
  <c r="Z29" i="9796"/>
  <c r="AB29" i="9796"/>
  <c r="Z30" i="9796"/>
  <c r="AB30" i="9796"/>
  <c r="Z31" i="9796"/>
  <c r="AB31" i="9796"/>
  <c r="Z32" i="9796"/>
  <c r="AB32" i="9796"/>
  <c r="Z33" i="9796"/>
  <c r="AB33" i="9796" s="1"/>
  <c r="Z34" i="9796"/>
  <c r="AB34" i="9796"/>
  <c r="Z35" i="9796"/>
  <c r="AB35" i="9796"/>
  <c r="Z36" i="9796"/>
  <c r="AB36" i="9796"/>
  <c r="Z37" i="9796"/>
  <c r="AB37" i="9796"/>
  <c r="Z38" i="9796"/>
  <c r="AB38" i="9796"/>
  <c r="Z39" i="9796"/>
  <c r="AB39" i="9796" s="1"/>
  <c r="Z40" i="9796"/>
  <c r="AB40" i="9796"/>
  <c r="Z41" i="9796"/>
  <c r="AB41" i="9796"/>
  <c r="Z42" i="9796"/>
  <c r="AB42" i="9796"/>
  <c r="Z43" i="9796"/>
  <c r="AB43" i="9796"/>
  <c r="Z44" i="9796"/>
  <c r="AB44" i="9796"/>
  <c r="Z45" i="9796"/>
  <c r="AB45" i="9796" s="1"/>
  <c r="Z3" i="9796"/>
  <c r="AB3" i="9796" s="1"/>
  <c r="AK4" i="9796"/>
  <c r="AK5" i="9796"/>
  <c r="AK6" i="9796"/>
  <c r="AK7" i="9796"/>
  <c r="AK9" i="9796"/>
  <c r="AK10" i="9796"/>
  <c r="AK11" i="9796"/>
  <c r="AK12" i="9796"/>
  <c r="AK13" i="9796"/>
  <c r="AK14" i="9796"/>
  <c r="AK15" i="9796"/>
  <c r="AK16" i="9796"/>
  <c r="AK17" i="9796"/>
  <c r="AK18" i="9796"/>
  <c r="AK19" i="9796"/>
  <c r="AK20" i="9796"/>
  <c r="AK21" i="9796"/>
  <c r="AK22" i="9796"/>
  <c r="AK23" i="9796"/>
  <c r="AK24" i="9796"/>
  <c r="AK25" i="9796"/>
  <c r="AK26" i="9796"/>
  <c r="AK27" i="9796"/>
  <c r="AK28" i="9796"/>
  <c r="AK29" i="9796"/>
  <c r="AK32" i="9796"/>
  <c r="AK33" i="9796"/>
  <c r="AK34" i="9796"/>
  <c r="AK35" i="9796"/>
  <c r="AK36" i="9796"/>
  <c r="AK37" i="9796"/>
  <c r="AK38" i="9796"/>
  <c r="AK39" i="9796"/>
  <c r="AK40" i="9796"/>
  <c r="AK41" i="9796"/>
  <c r="AK42" i="9796"/>
  <c r="AK43" i="9796"/>
  <c r="AK44" i="9796"/>
  <c r="AK45" i="9796"/>
  <c r="U5" i="9796"/>
  <c r="AH40" i="9796"/>
  <c r="AJ40" i="9796" s="1"/>
  <c r="W33" i="9796"/>
  <c r="Y33" i="9796" s="1"/>
  <c r="AA33" i="9796" s="1"/>
  <c r="W32" i="9796"/>
  <c r="Y32" i="9796" s="1"/>
  <c r="AA32" i="9796" s="1"/>
  <c r="W28" i="9796"/>
  <c r="Y28" i="9796" s="1"/>
  <c r="AA28" i="9796" s="1"/>
  <c r="V24" i="9796" l="1"/>
  <c r="U23" i="9796"/>
  <c r="U24" i="9796"/>
  <c r="U25" i="9796"/>
  <c r="U27" i="9796"/>
  <c r="U30" i="9796"/>
  <c r="U31" i="9796"/>
  <c r="U32" i="9796"/>
  <c r="U33" i="9796"/>
  <c r="U34" i="9796"/>
  <c r="U35" i="9796"/>
  <c r="U36" i="9796"/>
  <c r="U37" i="9796"/>
  <c r="U38" i="9796"/>
  <c r="U39" i="9796"/>
  <c r="U40" i="9796"/>
  <c r="U41" i="9796"/>
  <c r="U42" i="9796"/>
  <c r="U43" i="9796"/>
  <c r="U44" i="9796"/>
  <c r="U45" i="9796"/>
  <c r="U22" i="9796"/>
  <c r="U18" i="9796"/>
  <c r="U19" i="9796"/>
  <c r="U20" i="9796"/>
  <c r="U21" i="9796"/>
  <c r="U17" i="9796"/>
  <c r="U16" i="9796"/>
  <c r="U15" i="9796"/>
  <c r="U14" i="9796"/>
  <c r="U13" i="9796"/>
  <c r="U12" i="9796"/>
  <c r="U11" i="9796"/>
  <c r="U10" i="9796"/>
  <c r="U9" i="9796"/>
  <c r="U7" i="9796"/>
  <c r="U4" i="9796"/>
  <c r="U6" i="9796"/>
  <c r="U3" i="9796"/>
  <c r="V3" i="9796" l="1"/>
  <c r="Y3" i="9796"/>
  <c r="AA3" i="9796" s="1"/>
  <c r="AH3" i="9796" l="1"/>
  <c r="AJ3" i="9796" s="1"/>
  <c r="AD3" i="9796"/>
  <c r="AL3" i="9796"/>
  <c r="AM3" i="9796"/>
  <c r="AH4" i="9796"/>
  <c r="AJ4" i="9796" s="1"/>
  <c r="AD10" i="9796"/>
  <c r="AD11" i="9796"/>
  <c r="AM40" i="9796"/>
  <c r="AD38" i="9796"/>
  <c r="V4" i="9796"/>
  <c r="V5" i="9796"/>
  <c r="V6" i="9796"/>
  <c r="V7" i="9796"/>
  <c r="V9" i="9796"/>
  <c r="V10" i="9796"/>
  <c r="V11" i="9796"/>
  <c r="V12" i="9796"/>
  <c r="V13" i="9796"/>
  <c r="V14" i="9796"/>
  <c r="V15" i="9796"/>
  <c r="V16" i="9796"/>
  <c r="V17" i="9796"/>
  <c r="V18" i="9796"/>
  <c r="V19" i="9796"/>
  <c r="V20" i="9796"/>
  <c r="V21" i="9796"/>
  <c r="V22" i="9796"/>
  <c r="V23" i="9796"/>
  <c r="V25" i="9796"/>
  <c r="V26" i="9796"/>
  <c r="V27" i="9796"/>
  <c r="V28" i="9796"/>
  <c r="V29" i="9796"/>
  <c r="V30" i="9796"/>
  <c r="V31" i="9796"/>
  <c r="V32" i="9796"/>
  <c r="V33" i="9796"/>
  <c r="V34" i="9796"/>
  <c r="V35" i="9796"/>
  <c r="V36" i="9796"/>
  <c r="V37" i="9796"/>
  <c r="V38" i="9796"/>
  <c r="V39" i="9796"/>
  <c r="V40" i="9796"/>
  <c r="V41" i="9796"/>
  <c r="V42" i="9796"/>
  <c r="V43" i="9796"/>
  <c r="V44" i="9796"/>
  <c r="V45" i="9796"/>
  <c r="W4" i="9796"/>
  <c r="W5" i="9796"/>
  <c r="W6" i="9796"/>
  <c r="W7" i="9796"/>
  <c r="W9" i="9796"/>
  <c r="W10" i="9796"/>
  <c r="W11" i="9796"/>
  <c r="W12" i="9796"/>
  <c r="W13" i="9796"/>
  <c r="W14" i="9796"/>
  <c r="W15" i="9796"/>
  <c r="W16" i="9796"/>
  <c r="W17" i="9796"/>
  <c r="W18" i="9796"/>
  <c r="W19" i="9796"/>
  <c r="W20" i="9796"/>
  <c r="W21" i="9796"/>
  <c r="W22" i="9796"/>
  <c r="W23" i="9796"/>
  <c r="W24" i="9796"/>
  <c r="W25" i="9796"/>
  <c r="W26" i="9796"/>
  <c r="W27" i="9796"/>
  <c r="AL28" i="9796"/>
  <c r="W29" i="9796"/>
  <c r="W30" i="9796"/>
  <c r="Y30" i="9796" s="1"/>
  <c r="AA30" i="9796" s="1"/>
  <c r="W31" i="9796"/>
  <c r="Y31" i="9796" s="1"/>
  <c r="AA31" i="9796" s="1"/>
  <c r="AL32" i="9796"/>
  <c r="AL33" i="9796"/>
  <c r="W34" i="9796"/>
  <c r="W35" i="9796"/>
  <c r="W36" i="9796"/>
  <c r="W37" i="9796"/>
  <c r="W38" i="9796"/>
  <c r="W39" i="9796"/>
  <c r="W40" i="9796"/>
  <c r="W41" i="9796"/>
  <c r="W42" i="9796"/>
  <c r="W43" i="9796"/>
  <c r="W44" i="9796"/>
  <c r="W45" i="9796"/>
  <c r="AM45" i="9796" l="1"/>
  <c r="AH45" i="9796"/>
  <c r="AJ45" i="9796" s="1"/>
  <c r="AM44" i="9796"/>
  <c r="AH44" i="9796"/>
  <c r="AJ44" i="9796" s="1"/>
  <c r="AM43" i="9796"/>
  <c r="AH43" i="9796"/>
  <c r="AJ43" i="9796" s="1"/>
  <c r="AM42" i="9796"/>
  <c r="AH42" i="9796"/>
  <c r="AJ42" i="9796" s="1"/>
  <c r="AM41" i="9796"/>
  <c r="AH41" i="9796"/>
  <c r="AJ41" i="9796" s="1"/>
  <c r="AM39" i="9796"/>
  <c r="AH39" i="9796"/>
  <c r="AJ39" i="9796" s="1"/>
  <c r="AM38" i="9796"/>
  <c r="AH38" i="9796"/>
  <c r="AJ38" i="9796" s="1"/>
  <c r="AM37" i="9796"/>
  <c r="AH37" i="9796"/>
  <c r="AJ37" i="9796" s="1"/>
  <c r="AM36" i="9796"/>
  <c r="AH36" i="9796"/>
  <c r="AJ36" i="9796" s="1"/>
  <c r="AM35" i="9796"/>
  <c r="AH35" i="9796"/>
  <c r="AJ35" i="9796" s="1"/>
  <c r="AM34" i="9796"/>
  <c r="AH34" i="9796"/>
  <c r="AJ34" i="9796" s="1"/>
  <c r="AM33" i="9796"/>
  <c r="AH33" i="9796"/>
  <c r="AJ33" i="9796" s="1"/>
  <c r="AM32" i="9796"/>
  <c r="AH32" i="9796"/>
  <c r="AJ32" i="9796" s="1"/>
  <c r="AM29" i="9796"/>
  <c r="AH29" i="9796"/>
  <c r="AJ29" i="9796" s="1"/>
  <c r="AM28" i="9796"/>
  <c r="AH28" i="9796"/>
  <c r="AJ28" i="9796" s="1"/>
  <c r="AM27" i="9796"/>
  <c r="AH27" i="9796"/>
  <c r="AJ27" i="9796" s="1"/>
  <c r="AM26" i="9796"/>
  <c r="AH26" i="9796"/>
  <c r="AJ26" i="9796" s="1"/>
  <c r="AM25" i="9796"/>
  <c r="AH25" i="9796"/>
  <c r="AJ25" i="9796" s="1"/>
  <c r="AM24" i="9796"/>
  <c r="AH24" i="9796"/>
  <c r="AJ24" i="9796" s="1"/>
  <c r="AM20" i="9796"/>
  <c r="AH20" i="9796"/>
  <c r="AJ20" i="9796" s="1"/>
  <c r="AM17" i="9796"/>
  <c r="AH17" i="9796"/>
  <c r="AJ17" i="9796" s="1"/>
  <c r="AM15" i="9796"/>
  <c r="AH15" i="9796"/>
  <c r="AJ15" i="9796" s="1"/>
  <c r="AM14" i="9796"/>
  <c r="AH14" i="9796"/>
  <c r="AJ14" i="9796" s="1"/>
  <c r="AM13" i="9796"/>
  <c r="AH13" i="9796"/>
  <c r="AJ13" i="9796" s="1"/>
  <c r="AM12" i="9796"/>
  <c r="AH12" i="9796"/>
  <c r="AJ12" i="9796" s="1"/>
  <c r="AM11" i="9796"/>
  <c r="AH11" i="9796"/>
  <c r="AJ11" i="9796" s="1"/>
  <c r="AM10" i="9796"/>
  <c r="AH10" i="9796"/>
  <c r="AJ10" i="9796" s="1"/>
  <c r="AM9" i="9796"/>
  <c r="AH9" i="9796"/>
  <c r="AJ9" i="9796" s="1"/>
  <c r="AM7" i="9796"/>
  <c r="AH7" i="9796"/>
  <c r="AJ7" i="9796" s="1"/>
  <c r="AM6" i="9796"/>
  <c r="AH6" i="9796"/>
  <c r="AJ6" i="9796" s="1"/>
  <c r="AM5" i="9796"/>
  <c r="AH5" i="9796"/>
  <c r="AJ5" i="9796" s="1"/>
  <c r="AL45" i="9796"/>
  <c r="Y45" i="9796"/>
  <c r="AA45" i="9796" s="1"/>
  <c r="AL44" i="9796"/>
  <c r="Y44" i="9796"/>
  <c r="AA44" i="9796" s="1"/>
  <c r="AL43" i="9796"/>
  <c r="Y43" i="9796"/>
  <c r="AA43" i="9796" s="1"/>
  <c r="AL42" i="9796"/>
  <c r="Y42" i="9796"/>
  <c r="AA42" i="9796" s="1"/>
  <c r="AL41" i="9796"/>
  <c r="Y41" i="9796"/>
  <c r="AA41" i="9796" s="1"/>
  <c r="AL40" i="9796"/>
  <c r="Y40" i="9796"/>
  <c r="AA40" i="9796" s="1"/>
  <c r="AL39" i="9796"/>
  <c r="Y39" i="9796"/>
  <c r="AA39" i="9796" s="1"/>
  <c r="AL38" i="9796"/>
  <c r="Y38" i="9796"/>
  <c r="AA38" i="9796" s="1"/>
  <c r="AL37" i="9796"/>
  <c r="Y37" i="9796"/>
  <c r="AA37" i="9796" s="1"/>
  <c r="AL36" i="9796"/>
  <c r="Y36" i="9796"/>
  <c r="AA36" i="9796" s="1"/>
  <c r="AL35" i="9796"/>
  <c r="Y35" i="9796"/>
  <c r="AA35" i="9796" s="1"/>
  <c r="AL34" i="9796"/>
  <c r="Y34" i="9796"/>
  <c r="AA34" i="9796" s="1"/>
  <c r="AL29" i="9796"/>
  <c r="Y29" i="9796"/>
  <c r="AA29" i="9796" s="1"/>
  <c r="AL27" i="9796"/>
  <c r="Y27" i="9796"/>
  <c r="AA27" i="9796" s="1"/>
  <c r="AL26" i="9796"/>
  <c r="Y26" i="9796"/>
  <c r="AA26" i="9796" s="1"/>
  <c r="AL25" i="9796"/>
  <c r="Y25" i="9796"/>
  <c r="AA25" i="9796" s="1"/>
  <c r="AL24" i="9796"/>
  <c r="Y24" i="9796"/>
  <c r="AA24" i="9796" s="1"/>
  <c r="Y23" i="9796"/>
  <c r="AA23" i="9796" s="1"/>
  <c r="Y22" i="9796"/>
  <c r="AA22" i="9796" s="1"/>
  <c r="Y21" i="9796"/>
  <c r="AA21" i="9796" s="1"/>
  <c r="AL20" i="9796"/>
  <c r="Y20" i="9796"/>
  <c r="AA20" i="9796" s="1"/>
  <c r="Y19" i="9796"/>
  <c r="AA19" i="9796" s="1"/>
  <c r="Y18" i="9796"/>
  <c r="AA18" i="9796" s="1"/>
  <c r="AL17" i="9796"/>
  <c r="Y17" i="9796"/>
  <c r="AA17" i="9796" s="1"/>
  <c r="Y16" i="9796"/>
  <c r="AA16" i="9796" s="1"/>
  <c r="AL15" i="9796"/>
  <c r="Y15" i="9796"/>
  <c r="AA15" i="9796" s="1"/>
  <c r="AL14" i="9796"/>
  <c r="Y14" i="9796"/>
  <c r="AA14" i="9796" s="1"/>
  <c r="AL13" i="9796"/>
  <c r="Y13" i="9796"/>
  <c r="AA13" i="9796" s="1"/>
  <c r="AL12" i="9796"/>
  <c r="Y12" i="9796"/>
  <c r="AA12" i="9796" s="1"/>
  <c r="AL11" i="9796"/>
  <c r="Y11" i="9796"/>
  <c r="AA11" i="9796" s="1"/>
  <c r="AL10" i="9796"/>
  <c r="Y10" i="9796"/>
  <c r="AA10" i="9796" s="1"/>
  <c r="AL9" i="9796"/>
  <c r="Y9" i="9796"/>
  <c r="AA9" i="9796" s="1"/>
  <c r="AL7" i="9796"/>
  <c r="Y7" i="9796"/>
  <c r="AA7" i="9796" s="1"/>
  <c r="AL6" i="9796"/>
  <c r="Y6" i="9796"/>
  <c r="AA6" i="9796" s="1"/>
  <c r="AL5" i="9796"/>
  <c r="Y5" i="9796"/>
  <c r="AA5" i="9796" s="1"/>
  <c r="AL4" i="9796"/>
  <c r="Y4" i="9796"/>
  <c r="AA4" i="9796" s="1"/>
  <c r="AD4" i="9796"/>
  <c r="AM4" i="9796"/>
  <c r="AD45" i="9796" l="1"/>
  <c r="AD44" i="9796"/>
  <c r="AD43" i="9796"/>
  <c r="AD42" i="9796"/>
  <c r="AD41" i="9796"/>
  <c r="AD40" i="9796"/>
  <c r="AD39" i="9796"/>
  <c r="AD37" i="9796"/>
  <c r="AD36" i="9796"/>
  <c r="AD35" i="9796"/>
  <c r="AD34" i="9796"/>
  <c r="AD33" i="9796"/>
  <c r="AD32" i="9796"/>
  <c r="AD29" i="9796"/>
  <c r="AD28" i="9796"/>
  <c r="AD27" i="9796"/>
  <c r="AD26" i="9796"/>
  <c r="AD25" i="9796"/>
  <c r="AD24" i="9796"/>
  <c r="AD20" i="9796"/>
  <c r="AD17" i="9796"/>
  <c r="AD15" i="9796"/>
  <c r="AD14" i="9796"/>
  <c r="AD13" i="9796"/>
  <c r="AD12" i="9796"/>
  <c r="AD9" i="9796"/>
  <c r="AD7" i="9796"/>
  <c r="AD6" i="9796"/>
  <c r="AD5" i="9796"/>
  <c r="AL16" i="9796" l="1"/>
  <c r="AG16" i="9796"/>
  <c r="AI16" i="9796" s="1"/>
  <c r="AM16" i="9796"/>
  <c r="AD16" i="9796" l="1"/>
  <c r="AH16" i="9796"/>
  <c r="AJ16" i="9796" s="1"/>
  <c r="AL23" i="9796"/>
  <c r="AG23" i="9796"/>
  <c r="AI23" i="9796" s="1"/>
  <c r="AL21" i="9796"/>
  <c r="AG21" i="9796"/>
  <c r="AI21" i="9796" s="1"/>
  <c r="AL19" i="9796"/>
  <c r="AG19" i="9796"/>
  <c r="AI19" i="9796" s="1"/>
  <c r="AL18" i="9796"/>
  <c r="AG18" i="9796"/>
  <c r="AI18" i="9796" s="1"/>
  <c r="AL22" i="9796"/>
  <c r="AG22" i="9796"/>
  <c r="AI22" i="9796" s="1"/>
  <c r="AM23" i="9796"/>
  <c r="AM22" i="9796"/>
  <c r="AM21" i="9796"/>
  <c r="AM19" i="9796"/>
  <c r="AM18" i="9796"/>
  <c r="AD18" i="9796" l="1"/>
  <c r="AH18" i="9796"/>
  <c r="AJ18" i="9796" s="1"/>
  <c r="AD19" i="9796"/>
  <c r="AH19" i="9796"/>
  <c r="AJ19" i="9796" s="1"/>
  <c r="AD21" i="9796"/>
  <c r="AH21" i="9796"/>
  <c r="AJ21" i="9796" s="1"/>
  <c r="AH22" i="9796"/>
  <c r="AJ22" i="9796" s="1"/>
  <c r="AD22" i="9796"/>
  <c r="AD23" i="9796"/>
  <c r="AH23" i="9796"/>
  <c r="AJ23" i="979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König, Stefanie -HGD-</author>
  </authors>
  <commentList>
    <comment ref="T2" authorId="0" shapeId="0" xr:uid="{24E0437C-49EA-406D-8C26-7B08EFF84573}">
      <text>
        <r>
          <rPr>
            <b/>
            <sz val="9"/>
            <color indexed="81"/>
            <rFont val="Segoe UI"/>
            <family val="2"/>
          </rPr>
          <t>König, Stefanie -HGD-:</t>
        </r>
        <r>
          <rPr>
            <sz val="9"/>
            <color indexed="81"/>
            <rFont val="Segoe UI"/>
            <family val="2"/>
          </rPr>
          <t xml:space="preserve">
Bitte beachten: Auch im System drei Stellen nach dem Komma per 10 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König, Stefanie -HGD-</author>
  </authors>
  <commentList>
    <comment ref="S2" authorId="0" shapeId="0" xr:uid="{CC32499B-84AE-4F9E-BF05-978F50BAAC7C}">
      <text>
        <r>
          <rPr>
            <b/>
            <sz val="9"/>
            <color indexed="81"/>
            <rFont val="Segoe UI"/>
            <family val="2"/>
          </rPr>
          <t>König, Stefanie -HGD-:</t>
        </r>
        <r>
          <rPr>
            <sz val="9"/>
            <color indexed="81"/>
            <rFont val="Segoe UI"/>
            <family val="2"/>
          </rPr>
          <t xml:space="preserve">
Bitte beachten: Auch im System drei Stellen nach dem Komma per 10 KI</t>
        </r>
      </text>
    </comment>
  </commentList>
</comments>
</file>

<file path=xl/sharedStrings.xml><?xml version="1.0" encoding="utf-8"?>
<sst xmlns="http://schemas.openxmlformats.org/spreadsheetml/2006/main" count="481" uniqueCount="259">
  <si>
    <t>EAN</t>
  </si>
  <si>
    <t>NHS</t>
  </si>
  <si>
    <t>ES</t>
  </si>
  <si>
    <t>Industriepark 2</t>
  </si>
  <si>
    <t>4008486000022</t>
  </si>
  <si>
    <t>4008486000060</t>
  </si>
  <si>
    <t>4008486000749</t>
  </si>
  <si>
    <t>4008486000046</t>
  </si>
  <si>
    <t>4008486000756</t>
  </si>
  <si>
    <t>4008486000794</t>
  </si>
  <si>
    <t>4008486000701</t>
  </si>
  <si>
    <t>4008486007113</t>
  </si>
  <si>
    <t>4008486000077</t>
  </si>
  <si>
    <t>4008486000732</t>
  </si>
  <si>
    <t>4008486001739</t>
  </si>
  <si>
    <t>4008486003801</t>
  </si>
  <si>
    <t>info@dietz-fruchtsaefte.de</t>
  </si>
  <si>
    <t>LM</t>
  </si>
  <si>
    <t>A</t>
  </si>
  <si>
    <t>F:Dietz Apfelsaft klar 0,2L</t>
  </si>
  <si>
    <t>F:Dietz Apfelsaft klar 1L</t>
  </si>
  <si>
    <t>F:Dietz Apfelsaft naturtrüb Direktsaft 1L</t>
  </si>
  <si>
    <t>F:Dietz Apfelwein 1L</t>
  </si>
  <si>
    <t>F:Dietz Apfel-Kirsch-N 1L</t>
  </si>
  <si>
    <t>F:Dietz Birnensaft 1L</t>
  </si>
  <si>
    <t>F:Dietz Premium Orangensaft Direktsaft 1L</t>
  </si>
  <si>
    <t>F:Dietz Orangensaft 0,2L</t>
  </si>
  <si>
    <t>F:Dietz Gold-Orangensaft 1L</t>
  </si>
  <si>
    <t>F:Dietz Grapefruitsaft 1L</t>
  </si>
  <si>
    <t>F:Dietz Traubensaft rot 1L</t>
  </si>
  <si>
    <t>F:Dietz Schwarze Johannisbeer-N 1L</t>
  </si>
  <si>
    <t>F:Dietz Johannisbeer-N, schwarz 0,2L</t>
  </si>
  <si>
    <t>F:Dietz Sauerkirsch-N 1L</t>
  </si>
  <si>
    <t>F:Dietz Mostkarle 1L</t>
  </si>
  <si>
    <t>F:Dietz Bananen-N 1L</t>
  </si>
  <si>
    <t>F:Dietz Multi-Vitamin-Saft 1L</t>
  </si>
  <si>
    <t>F:Dietz Multivitamin-MFS 0,2L</t>
  </si>
  <si>
    <t>F:Dietz Tomatensaft 1L</t>
  </si>
  <si>
    <t>F:Dietz Ananassaft 1 L</t>
  </si>
  <si>
    <t>F:Dietz Maracuja-N 1 L  6x1 L</t>
  </si>
  <si>
    <t>F:Dietz Apfelsaft Premium Direktsaft 1L</t>
  </si>
  <si>
    <t>F:Dietz Kirsche naturtrüb 1L</t>
  </si>
  <si>
    <t>F:ACE Blutorange</t>
  </si>
  <si>
    <t>F:Dietz Cranberry-N 1L</t>
  </si>
  <si>
    <t>F:Dietz Orangensaftsaft mild 1L</t>
  </si>
  <si>
    <t>F:Dietz Kiwi Limette mit Aloe Vera 1L</t>
  </si>
  <si>
    <t>F:Dietz Pina Colada 50%  1L</t>
  </si>
  <si>
    <t>F:Dietz Rhabarber-N VdF-Glas 1L</t>
  </si>
  <si>
    <t>K:Dietz Apfelsaft klar 1L</t>
  </si>
  <si>
    <t>K:Dietz Apfelsaft naturtrüb Direktsaft 1L</t>
  </si>
  <si>
    <t>K:Dietz Apfelsaft Premium Direktsaft 1L</t>
  </si>
  <si>
    <t>K:Dietz Apfelwein 1L</t>
  </si>
  <si>
    <t>K:Dietz Apfel-Kirsch-N 1L</t>
  </si>
  <si>
    <t>K:Dietz Birnensaft 1L</t>
  </si>
  <si>
    <t>K:Dietz Mostkarle 1L</t>
  </si>
  <si>
    <t>K:Dietz Multi-Vitamin-Saft 1L</t>
  </si>
  <si>
    <t>K:Königs Apfelsaft Direkt klar 1L</t>
  </si>
  <si>
    <t>K:Königs Apfelsaft Direkt trüb 1L</t>
  </si>
  <si>
    <t>K:Königs Apfelsaft klar 1L</t>
  </si>
  <si>
    <t>K:Königs Apfelschorle 1L</t>
  </si>
  <si>
    <t>K:Königs Apfel-Johannisbeerschorle 1L</t>
  </si>
  <si>
    <t>K:Königs Trauben-Apfel-Schorle 1L</t>
  </si>
  <si>
    <t>K:Königs Multivitaminsaft 1L</t>
  </si>
  <si>
    <t>K:Königs Apfel-Orangensaft 1L</t>
  </si>
  <si>
    <t>K:Königs Apfel-Kirschsaft 1L</t>
  </si>
  <si>
    <t>K:Dietz Gold-Orangensaft 1L</t>
  </si>
  <si>
    <t>K:Dietz Grapefruitsaft 1L</t>
  </si>
  <si>
    <t>K:Dietz Bananen-N 1L</t>
  </si>
  <si>
    <t>K:Dietz Traubensaft rot 1L</t>
  </si>
  <si>
    <t>K:Dietz Tomatensaft 1L</t>
  </si>
  <si>
    <t>K:Dietz Schwarze Johannisbeer-N 1L</t>
  </si>
  <si>
    <t>K:Dietz Sauerkirsch-N 1L</t>
  </si>
  <si>
    <t>K:Dietz Ananassaft 1 L</t>
  </si>
  <si>
    <t>K:Dietz Maracuja-N 1 L  6x1 L</t>
  </si>
  <si>
    <t>K:Dietz Kirsche naturtrüb 1L</t>
  </si>
  <si>
    <t>K:Dietz Premium Orangensaft Direktsaft 1L</t>
  </si>
  <si>
    <t>K:Königs Orangensaft 1L</t>
  </si>
  <si>
    <t>K:ACE Blutorange</t>
  </si>
  <si>
    <t>K:Dietz Apfelsaft klar 0,2L</t>
  </si>
  <si>
    <t>K:Dietz Orangensaft 0,2L</t>
  </si>
  <si>
    <t>K:Dietz Multivitamin-MFS 0,2L</t>
  </si>
  <si>
    <t>K:Dietz Johannisbeer-N, schwarz 0,2L</t>
  </si>
  <si>
    <t>K:Dietz Cranberry-N 1L</t>
  </si>
  <si>
    <t>K:Königs ACE-Blutorange-VG 1L</t>
  </si>
  <si>
    <t>K:Königs Schwäb. Most 5% Vol. 1L</t>
  </si>
  <si>
    <t>K:Dietz Orangensaftsaft mild 1L</t>
  </si>
  <si>
    <t>K:Dietz Kiwi Limette mit Aloe Vera 1L</t>
  </si>
  <si>
    <t>K:Dietz Pina Colada 50%  1L</t>
  </si>
  <si>
    <t>K:Dietz Rhabarber-N VdF-Glas 1L</t>
  </si>
  <si>
    <t>K:Glühmax 1L</t>
  </si>
  <si>
    <t>K:Glühmäxchen alkoholfr. Punsch 1L</t>
  </si>
  <si>
    <t>F: Farmers Apfelsaft 1L</t>
  </si>
  <si>
    <t>F: Farmers Orangensaft 1L</t>
  </si>
  <si>
    <t>F:Königs Apfelsaft Direkt klar 1L</t>
  </si>
  <si>
    <t>F:Königs Apfelsaft Direkt trüb 1L</t>
  </si>
  <si>
    <t>F:Königs Apfelsaft klar 1L</t>
  </si>
  <si>
    <t>F:Königs Apfelschorle 1L</t>
  </si>
  <si>
    <t>F:Königs Trauben-Apfel-Schorle 1L</t>
  </si>
  <si>
    <t>F:Königs Apfel-Johannisbeerschorle 1L</t>
  </si>
  <si>
    <t>F:Königs Orangensaft 1L</t>
  </si>
  <si>
    <t>F:Königs Multivitaminsaft 1L</t>
  </si>
  <si>
    <t>F:Königs Apfel-Orangensaft 1L</t>
  </si>
  <si>
    <t>F:Königs Apfel-Kirschsaft 1L</t>
  </si>
  <si>
    <t>F:Königs ACE-Blutorange-VG 1L</t>
  </si>
  <si>
    <t>F:Königs Schwäb. Most 5% Vol. 1L</t>
  </si>
  <si>
    <t>F:Glühmax 1L</t>
  </si>
  <si>
    <t>F:Glühmäxchen alkoholfr. Punsch 1L</t>
  </si>
  <si>
    <t>K: Farmers Apfelsaft 1L</t>
  </si>
  <si>
    <t>K: Farmers Orangensaft 1L</t>
  </si>
  <si>
    <t>4000197808300</t>
  </si>
  <si>
    <t>4000197809307</t>
  </si>
  <si>
    <t>0000000000000</t>
  </si>
  <si>
    <t>4008486992488</t>
  </si>
  <si>
    <t>4008486992471</t>
  </si>
  <si>
    <t>4008486008653</t>
  </si>
  <si>
    <t>4008486008622</t>
  </si>
  <si>
    <t>4008486008608</t>
  </si>
  <si>
    <t>4008486008615</t>
  </si>
  <si>
    <t>4008486005942</t>
  </si>
  <si>
    <t>4008486006451</t>
  </si>
  <si>
    <t>4008486006581</t>
  </si>
  <si>
    <t>4008486004082</t>
  </si>
  <si>
    <t>2050001681942,4008486004853</t>
  </si>
  <si>
    <t>4008486006970</t>
  </si>
  <si>
    <t>4008486006888</t>
  </si>
  <si>
    <t>4008486006017</t>
  </si>
  <si>
    <t>4008486005386</t>
  </si>
  <si>
    <t>4008486005379</t>
  </si>
  <si>
    <t>4008486005362</t>
  </si>
  <si>
    <t>4008486006741</t>
  </si>
  <si>
    <t>4008486004686</t>
  </si>
  <si>
    <t>4008486003993</t>
  </si>
  <si>
    <t>4008486004655</t>
  </si>
  <si>
    <t>4008486004631</t>
  </si>
  <si>
    <t>4008486006703</t>
  </si>
  <si>
    <t>4008486004617</t>
  </si>
  <si>
    <t>4008486004600</t>
  </si>
  <si>
    <t>400848600399</t>
  </si>
  <si>
    <t>4008486003979</t>
  </si>
  <si>
    <t>2050005368009</t>
  </si>
  <si>
    <t>4008486006796</t>
  </si>
  <si>
    <t>4008486004808</t>
  </si>
  <si>
    <t>4008486006802</t>
  </si>
  <si>
    <t>4008486003931</t>
  </si>
  <si>
    <t>4008486003924</t>
  </si>
  <si>
    <t>4008486006062</t>
  </si>
  <si>
    <t>keine Lohnmostversion</t>
  </si>
  <si>
    <t>Flasche</t>
  </si>
  <si>
    <t>Kiste</t>
  </si>
  <si>
    <t>Lieferantenartikelnummer</t>
  </si>
  <si>
    <t>Kauf</t>
  </si>
  <si>
    <t>ZG Artikelnummer</t>
  </si>
  <si>
    <t>Artikeltext</t>
  </si>
  <si>
    <t>SKZ (Sortimentskennzeichen)</t>
  </si>
  <si>
    <t>LKZ (Listungskennzeichen)</t>
  </si>
  <si>
    <t>Lager/Strecke</t>
  </si>
  <si>
    <t>Strecke</t>
  </si>
  <si>
    <t>Ust. Einkauf</t>
  </si>
  <si>
    <t>Ust. Verkauf</t>
  </si>
  <si>
    <t>WGR 1 ZG</t>
  </si>
  <si>
    <t>WGR 2 ZG</t>
  </si>
  <si>
    <t>EK LM Flasche</t>
  </si>
  <si>
    <t>Pfand</t>
  </si>
  <si>
    <t>UVP LM Kiste</t>
  </si>
  <si>
    <t>UVP LM Flasche</t>
  </si>
  <si>
    <t>Diff. EK-LM Flasche</t>
  </si>
  <si>
    <t>Diff. UVP-LM Kiste</t>
  </si>
  <si>
    <t>Diff. UVP-LM Flasche</t>
  </si>
  <si>
    <t>Erwin Dietz GmbH</t>
  </si>
  <si>
    <t>Stammdaten</t>
  </si>
  <si>
    <t>Lieferantenname</t>
  </si>
  <si>
    <t>Lieferanten ID HGD</t>
  </si>
  <si>
    <t>Lieferanten Kreditorennummer BayWa</t>
  </si>
  <si>
    <t>Lieferanten Kreditorennummer ZG</t>
  </si>
  <si>
    <t>Sortimentsmanager HGD</t>
  </si>
  <si>
    <t>Stefanie König</t>
  </si>
  <si>
    <t>Ansprechpartner</t>
  </si>
  <si>
    <t>Gert Dietz (Geschäftsführung) </t>
  </si>
  <si>
    <t>gert.dietz@dietz-fruchtsaefte.de</t>
  </si>
  <si>
    <t>Andreas Riehle (Vertriebsinnendienst) </t>
  </si>
  <si>
    <t>Homepage</t>
  </si>
  <si>
    <t>https://dietz-fruchtsäfte.de</t>
  </si>
  <si>
    <t>Adresse</t>
  </si>
  <si>
    <t>74706 Osterburken</t>
  </si>
  <si>
    <t>Office Email</t>
  </si>
  <si>
    <t>Bestell-Email</t>
  </si>
  <si>
    <t>bestellung@dietz-fruchtsaefte.de</t>
  </si>
  <si>
    <t>Telefonnummer</t>
  </si>
  <si>
    <t>06291 64280</t>
  </si>
  <si>
    <t>Faxnummer</t>
  </si>
  <si>
    <t>06291 642828</t>
  </si>
  <si>
    <t>Bestell-Fax-Nummer</t>
  </si>
  <si>
    <t>GLN Nr.</t>
  </si>
  <si>
    <t>KIN (Markant)</t>
  </si>
  <si>
    <t>UST Nr.</t>
  </si>
  <si>
    <t>DE220593761</t>
  </si>
  <si>
    <t>Lieferweg</t>
  </si>
  <si>
    <t>Lieferkonditionen Strecke</t>
  </si>
  <si>
    <t>Lieferzeit Tage</t>
  </si>
  <si>
    <t>Frachtkosten</t>
  </si>
  <si>
    <t>Preisbasis: laut Preisliste inkl. Fracht 0,025€/L</t>
  </si>
  <si>
    <t>Sonstige Lieferbedingungen</t>
  </si>
  <si>
    <t>Grundrabatt: 3% auf Handelsware</t>
  </si>
  <si>
    <t>Disposervice</t>
  </si>
  <si>
    <t>Nein</t>
  </si>
  <si>
    <t>Rechnungskonditionen</t>
  </si>
  <si>
    <t>Skonto</t>
  </si>
  <si>
    <t>Tage (Skonto)</t>
  </si>
  <si>
    <t>NHS LM</t>
  </si>
  <si>
    <t>UVP LM 2 Kiste</t>
  </si>
  <si>
    <t>UVP LM 2 Flasche</t>
  </si>
  <si>
    <t>UVP LM 3 Flasche</t>
  </si>
  <si>
    <t>UVP LM 3 Kiste</t>
  </si>
  <si>
    <t>VE2</t>
  </si>
  <si>
    <t>VE3</t>
  </si>
  <si>
    <t>Verpackungsmengenanzahl</t>
  </si>
  <si>
    <t>Palette</t>
  </si>
  <si>
    <t xml:space="preserve">UVP nach Lohnmosttausch </t>
  </si>
  <si>
    <t>LOHNMOST</t>
  </si>
  <si>
    <t>UVP 2 gültig ab 09.09.2024</t>
  </si>
  <si>
    <t>UVP 3 gültig ab 09.09.2024</t>
  </si>
  <si>
    <t>4008486 000138</t>
  </si>
  <si>
    <t>4008486 000145</t>
  </si>
  <si>
    <t>F:Dietz Birnensaft naturtrüb</t>
  </si>
  <si>
    <t>K:Dietz Birnensaft naturtrüb</t>
  </si>
  <si>
    <t>N</t>
  </si>
  <si>
    <t>1,89</t>
  </si>
  <si>
    <t>2,09</t>
  </si>
  <si>
    <t>0,89</t>
  </si>
  <si>
    <t>5,29</t>
  </si>
  <si>
    <t>0,99</t>
  </si>
  <si>
    <t>5,89</t>
  </si>
  <si>
    <t>EK Grundpreis 01.02.2025</t>
  </si>
  <si>
    <t>UVP 1 gültig ab 03.02.2025</t>
  </si>
  <si>
    <t>4008486 000305</t>
  </si>
  <si>
    <t>4008486 000312</t>
  </si>
  <si>
    <t>F:Dietz roter Johannisbeer-Nektar 30% 1L</t>
  </si>
  <si>
    <t>K:Dietz roter Johannisbeer-Nektar 30% 1L</t>
  </si>
  <si>
    <t>UVP 2 gültig ab 02.06.2025</t>
  </si>
  <si>
    <t>UVP 3 gültig ab 02.06.2025</t>
  </si>
  <si>
    <t>F: WYN Aperitivo Spritz 0,33L</t>
  </si>
  <si>
    <t>K: WYN Aperitivo Spritz 0,33L</t>
  </si>
  <si>
    <t>20</t>
  </si>
  <si>
    <t>40</t>
  </si>
  <si>
    <t>2,39</t>
  </si>
  <si>
    <t>2,69</t>
  </si>
  <si>
    <t>F: WYN Berry Spritz 0,33L</t>
  </si>
  <si>
    <t>K: WYN Berry Spritz 0,33L</t>
  </si>
  <si>
    <t>F: WYN Wein-Schorle Rosé 0,33L</t>
  </si>
  <si>
    <t>K: WYN Wein-Schorle Rosé 0,33L</t>
  </si>
  <si>
    <t>F: WYN Wein-Schorle weiß 0,33L</t>
  </si>
  <si>
    <t>K: WYN Wein-Schorle weiß 0,33L</t>
  </si>
  <si>
    <t xml:space="preserve">ab 16 </t>
  </si>
  <si>
    <t>Prüfung Altersfreigabe</t>
  </si>
  <si>
    <t>Warenimportcode</t>
  </si>
  <si>
    <t>LOHNMOST ab 01.10.2025</t>
  </si>
  <si>
    <t>UVP nach Lohnmosttausch 29.09.2025</t>
  </si>
  <si>
    <t>EK Grundpreis 01.10.2025</t>
  </si>
  <si>
    <t>UVP 1 gültig ab 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</si>
</sst>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&quot;DM&quot;_-;\-* #,##0.00\ &quot;DM&quot;_-;_-* &quot;-&quot;??\ &quot;DM&quot;_-;_-@_-"/>
    <numFmt numFmtId="165" formatCode="0.0%"/>
    <numFmt numFmtId="166" formatCode="#,##0.00\ \€;\-#,##0.00\ \€"/>
    <numFmt numFmtId="167" formatCode="#,##0.000\ &quot;€&quot;"/>
    <numFmt numFmtId="168" formatCode="_-* #,##0.00\ [$€]_-;\-* #,##0.00\ [$€]_-;_-* &quot;-&quot;??\ [$€]_-;_-@_-"/>
    <numFmt numFmtId="169" formatCode="#,##0.000\ _€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Zurich Lt BT"/>
    </font>
    <font>
      <sz val="8"/>
      <name val="Arial"/>
      <family val="2"/>
    </font>
    <font>
      <sz val="10"/>
      <color indexed="8"/>
      <name val="MS Sans Serif"/>
    </font>
    <font>
      <sz val="10"/>
      <color rgb="FF000000"/>
      <name val="DejaVu Sans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5"/>
      <name val="Trebuchet MS"/>
      <family val="2"/>
    </font>
    <font>
      <b/>
      <sz val="9"/>
      <name val="Arial"/>
      <family val="2"/>
    </font>
    <font>
      <sz val="10"/>
      <name val="Deja vu sans"/>
    </font>
    <font>
      <sz val="10"/>
      <color indexed="8"/>
      <name val="Deja vu sans"/>
    </font>
    <font>
      <sz val="10"/>
      <color rgb="FF000000"/>
      <name val="Deja vu sans"/>
    </font>
    <font>
      <b/>
      <sz val="10"/>
      <color rgb="FF000000"/>
      <name val="DejaVu Sans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168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6" fillId="0" borderId="0"/>
    <xf numFmtId="164" fontId="2" fillId="0" borderId="0" applyFont="0" applyFill="0" applyBorder="0" applyAlignment="0" applyProtection="0"/>
    <xf numFmtId="0" fontId="8" fillId="0" borderId="0"/>
    <xf numFmtId="0" fontId="1" fillId="0" borderId="0"/>
  </cellStyleXfs>
  <cellXfs count="68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165" fontId="2" fillId="0" borderId="0" xfId="5" applyNumberFormat="1"/>
    <xf numFmtId="1" fontId="0" fillId="0" borderId="0" xfId="0" applyNumberFormat="1" applyAlignment="1">
      <alignment horizontal="center"/>
    </xf>
    <xf numFmtId="9" fontId="2" fillId="0" borderId="0" xfId="3" applyAlignment="1">
      <alignment horizontal="center"/>
    </xf>
    <xf numFmtId="166" fontId="3" fillId="0" borderId="0" xfId="0" applyNumberFormat="1" applyFont="1"/>
    <xf numFmtId="0" fontId="3" fillId="0" borderId="0" xfId="0" applyFont="1" applyAlignment="1">
      <alignment horizontal="center" vertical="center"/>
    </xf>
    <xf numFmtId="44" fontId="3" fillId="0" borderId="0" xfId="0" applyNumberFormat="1" applyFont="1"/>
    <xf numFmtId="44" fontId="5" fillId="0" borderId="0" xfId="0" applyNumberFormat="1" applyFont="1"/>
    <xf numFmtId="1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9" fontId="3" fillId="0" borderId="0" xfId="3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169" fontId="5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2" applyAlignment="1" applyProtection="1">
      <alignment vertical="center" wrapText="1"/>
    </xf>
    <xf numFmtId="10" fontId="2" fillId="0" borderId="0" xfId="0" applyNumberFormat="1" applyFont="1" applyAlignment="1">
      <alignment vertical="center" wrapText="1"/>
    </xf>
    <xf numFmtId="1" fontId="14" fillId="0" borderId="0" xfId="0" applyNumberFormat="1" applyFont="1" applyAlignment="1">
      <alignment horizontal="left"/>
    </xf>
    <xf numFmtId="1" fontId="14" fillId="0" borderId="0" xfId="0" applyNumberFormat="1" applyFont="1" applyAlignment="1">
      <alignment horizontal="center"/>
    </xf>
    <xf numFmtId="0" fontId="14" fillId="0" borderId="0" xfId="0" applyFont="1"/>
    <xf numFmtId="49" fontId="14" fillId="0" borderId="0" xfId="0" applyNumberFormat="1" applyFont="1" applyAlignment="1">
      <alignment horizontal="left"/>
    </xf>
    <xf numFmtId="1" fontId="14" fillId="0" borderId="0" xfId="4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1" fontId="14" fillId="0" borderId="0" xfId="3" applyNumberFormat="1" applyFont="1" applyFill="1" applyBorder="1" applyAlignment="1">
      <alignment horizontal="center" vertical="center"/>
    </xf>
    <xf numFmtId="9" fontId="14" fillId="0" borderId="0" xfId="0" applyNumberFormat="1" applyFont="1" applyAlignment="1">
      <alignment horizontal="center"/>
    </xf>
    <xf numFmtId="165" fontId="14" fillId="0" borderId="0" xfId="3" applyNumberFormat="1" applyFont="1" applyFill="1" applyBorder="1" applyAlignment="1">
      <alignment horizontal="center"/>
    </xf>
    <xf numFmtId="1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1" fontId="15" fillId="0" borderId="0" xfId="3" applyNumberFormat="1" applyFont="1" applyFill="1" applyBorder="1" applyAlignment="1">
      <alignment horizontal="center" vertical="center"/>
    </xf>
    <xf numFmtId="169" fontId="15" fillId="0" borderId="0" xfId="5" applyNumberFormat="1" applyFont="1" applyFill="1" applyBorder="1" applyAlignment="1">
      <alignment horizontal="center"/>
    </xf>
    <xf numFmtId="167" fontId="15" fillId="0" borderId="0" xfId="5" applyNumberFormat="1" applyFont="1" applyFill="1" applyBorder="1" applyAlignment="1">
      <alignment horizontal="center" vertical="center"/>
    </xf>
    <xf numFmtId="166" fontId="15" fillId="0" borderId="0" xfId="0" applyNumberFormat="1" applyFont="1" applyAlignment="1">
      <alignment horizontal="right"/>
    </xf>
    <xf numFmtId="167" fontId="15" fillId="0" borderId="0" xfId="5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top" wrapText="1"/>
    </xf>
    <xf numFmtId="169" fontId="14" fillId="0" borderId="0" xfId="5" applyNumberFormat="1" applyFont="1" applyFill="1" applyBorder="1" applyAlignment="1">
      <alignment horizontal="center"/>
    </xf>
    <xf numFmtId="0" fontId="17" fillId="0" borderId="0" xfId="0" applyFont="1" applyAlignment="1">
      <alignment vertical="top" wrapText="1"/>
    </xf>
    <xf numFmtId="165" fontId="14" fillId="0" borderId="0" xfId="0" applyNumberFormat="1" applyFont="1" applyAlignment="1">
      <alignment horizontal="center"/>
    </xf>
    <xf numFmtId="4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167" fontId="14" fillId="0" borderId="0" xfId="5" applyNumberFormat="1" applyFont="1" applyFill="1" applyBorder="1" applyAlignment="1">
      <alignment horizontal="right" vertical="center"/>
    </xf>
    <xf numFmtId="166" fontId="14" fillId="0" borderId="0" xfId="0" applyNumberFormat="1" applyFont="1"/>
    <xf numFmtId="9" fontId="2" fillId="0" borderId="0" xfId="3" applyFill="1" applyAlignment="1">
      <alignment horizontal="center"/>
    </xf>
    <xf numFmtId="165" fontId="2" fillId="0" borderId="0" xfId="5" applyNumberFormat="1" applyFill="1"/>
    <xf numFmtId="1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center"/>
    </xf>
    <xf numFmtId="9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left" vertical="top" wrapText="1"/>
    </xf>
    <xf numFmtId="49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" fontId="0" fillId="0" borderId="0" xfId="0" applyNumberFormat="1"/>
    <xf numFmtId="0" fontId="2" fillId="0" borderId="0" xfId="0" applyFont="1"/>
    <xf numFmtId="169" fontId="15" fillId="2" borderId="0" xfId="5" applyNumberFormat="1" applyFont="1" applyFill="1" applyBorder="1" applyAlignment="1">
      <alignment horizontal="center"/>
    </xf>
    <xf numFmtId="167" fontId="15" fillId="2" borderId="0" xfId="5" applyNumberFormat="1" applyFont="1" applyFill="1" applyBorder="1" applyAlignment="1">
      <alignment horizontal="right" vertical="center"/>
    </xf>
    <xf numFmtId="44" fontId="14" fillId="2" borderId="0" xfId="0" applyNumberFormat="1" applyFont="1" applyFill="1" applyAlignment="1">
      <alignment horizontal="right"/>
    </xf>
    <xf numFmtId="166" fontId="14" fillId="2" borderId="0" xfId="0" applyNumberFormat="1" applyFont="1" applyFill="1"/>
    <xf numFmtId="166" fontId="15" fillId="2" borderId="0" xfId="0" applyNumberFormat="1" applyFont="1" applyFill="1" applyAlignment="1">
      <alignment horizontal="right"/>
    </xf>
    <xf numFmtId="0" fontId="17" fillId="2" borderId="0" xfId="0" applyFont="1" applyFill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17" fillId="2" borderId="0" xfId="0" applyFont="1" applyFill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</cellXfs>
  <cellStyles count="8">
    <cellStyle name="Euro" xfId="1" xr:uid="{00000000-0005-0000-0000-000000000000}"/>
    <cellStyle name="Link" xfId="2" builtinId="8"/>
    <cellStyle name="Prozent" xfId="3" builtinId="5"/>
    <cellStyle name="Standard" xfId="0" builtinId="0"/>
    <cellStyle name="Standard 2" xfId="6" xr:uid="{00000000-0005-0000-0000-000004000000}"/>
    <cellStyle name="Standard 3" xfId="7" xr:uid="{004F46A7-A79F-4962-9CA0-3CC91798A2F5}"/>
    <cellStyle name="Standard_Freund Victoria 00" xfId="4" xr:uid="{00000000-0005-0000-0000-000005000000}"/>
    <cellStyle name="Währung" xfId="5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estellung@dietz-fruchtsaefte.de" TargetMode="External"/><Relationship Id="rId2" Type="http://schemas.openxmlformats.org/officeDocument/2006/relationships/hyperlink" Target="mailto:info@dietz-fruchtsaefte.de" TargetMode="External"/><Relationship Id="rId1" Type="http://schemas.openxmlformats.org/officeDocument/2006/relationships/hyperlink" Target="https://dietz-fruchts&#228;fte.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AE8A4-78A9-4BDF-B244-37381ED3CBC4}">
  <dimension ref="A1:B32"/>
  <sheetViews>
    <sheetView workbookViewId="0">
      <selection activeCell="B6" sqref="B6"/>
    </sheetView>
  </sheetViews>
  <sheetFormatPr baseColWidth="10" defaultRowHeight="12.5"/>
  <cols>
    <col min="1" max="1" width="24.54296875" bestFit="1" customWidth="1"/>
    <col min="2" max="2" width="25.81640625" customWidth="1"/>
  </cols>
  <sheetData>
    <row r="1" spans="1:2" ht="19.5">
      <c r="A1" s="16" t="s">
        <v>168</v>
      </c>
    </row>
    <row r="2" spans="1:2">
      <c r="A2" s="62" t="s">
        <v>169</v>
      </c>
      <c r="B2" s="62"/>
    </row>
    <row r="3" spans="1:2">
      <c r="A3" s="17" t="s">
        <v>170</v>
      </c>
      <c r="B3" s="17" t="s">
        <v>168</v>
      </c>
    </row>
    <row r="4" spans="1:2">
      <c r="A4" s="17" t="s">
        <v>171</v>
      </c>
      <c r="B4" s="17">
        <v>1125</v>
      </c>
    </row>
    <row r="5" spans="1:2" ht="25">
      <c r="A5" s="17" t="s">
        <v>172</v>
      </c>
      <c r="B5" s="17">
        <v>99901101</v>
      </c>
    </row>
    <row r="6" spans="1:2" ht="25">
      <c r="A6" s="17" t="s">
        <v>173</v>
      </c>
      <c r="B6" s="17">
        <v>9604746</v>
      </c>
    </row>
    <row r="7" spans="1:2">
      <c r="A7" s="17" t="s">
        <v>174</v>
      </c>
      <c r="B7" s="17" t="s">
        <v>175</v>
      </c>
    </row>
    <row r="8" spans="1:2">
      <c r="A8" s="63" t="s">
        <v>176</v>
      </c>
      <c r="B8" s="17" t="s">
        <v>177</v>
      </c>
    </row>
    <row r="9" spans="1:2">
      <c r="A9" s="63"/>
      <c r="B9" s="17">
        <v>1737083401</v>
      </c>
    </row>
    <row r="10" spans="1:2" ht="25">
      <c r="A10" s="63"/>
      <c r="B10" s="17" t="s">
        <v>178</v>
      </c>
    </row>
    <row r="11" spans="1:2" ht="25">
      <c r="A11" s="63"/>
      <c r="B11" s="17" t="s">
        <v>179</v>
      </c>
    </row>
    <row r="12" spans="1:2">
      <c r="A12" s="17" t="s">
        <v>180</v>
      </c>
      <c r="B12" s="18" t="s">
        <v>181</v>
      </c>
    </row>
    <row r="13" spans="1:2">
      <c r="A13" s="63" t="s">
        <v>182</v>
      </c>
      <c r="B13" s="17" t="s">
        <v>3</v>
      </c>
    </row>
    <row r="14" spans="1:2">
      <c r="A14" s="63"/>
      <c r="B14" s="17" t="s">
        <v>183</v>
      </c>
    </row>
    <row r="15" spans="1:2">
      <c r="A15" s="17" t="s">
        <v>184</v>
      </c>
      <c r="B15" s="18" t="s">
        <v>16</v>
      </c>
    </row>
    <row r="16" spans="1:2" ht="25">
      <c r="A16" s="17" t="s">
        <v>185</v>
      </c>
      <c r="B16" s="18" t="s">
        <v>186</v>
      </c>
    </row>
    <row r="17" spans="1:2">
      <c r="A17" s="17" t="s">
        <v>187</v>
      </c>
      <c r="B17" s="17" t="s">
        <v>188</v>
      </c>
    </row>
    <row r="18" spans="1:2">
      <c r="A18" s="17" t="s">
        <v>189</v>
      </c>
      <c r="B18" s="17" t="s">
        <v>190</v>
      </c>
    </row>
    <row r="19" spans="1:2">
      <c r="A19" s="17" t="s">
        <v>191</v>
      </c>
      <c r="B19" s="17" t="s">
        <v>190</v>
      </c>
    </row>
    <row r="20" spans="1:2">
      <c r="A20" s="17" t="s">
        <v>192</v>
      </c>
      <c r="B20" s="46">
        <v>4008486000008</v>
      </c>
    </row>
    <row r="21" spans="1:2">
      <c r="A21" s="17" t="s">
        <v>193</v>
      </c>
      <c r="B21" s="17">
        <v>20214760</v>
      </c>
    </row>
    <row r="22" spans="1:2">
      <c r="A22" s="17" t="s">
        <v>194</v>
      </c>
      <c r="B22" s="17" t="s">
        <v>195</v>
      </c>
    </row>
    <row r="23" spans="1:2">
      <c r="A23" s="17" t="s">
        <v>196</v>
      </c>
      <c r="B23" s="17" t="s">
        <v>156</v>
      </c>
    </row>
    <row r="24" spans="1:2">
      <c r="A24" s="62" t="s">
        <v>197</v>
      </c>
      <c r="B24" s="62"/>
    </row>
    <row r="25" spans="1:2">
      <c r="A25" s="17" t="s">
        <v>198</v>
      </c>
      <c r="B25" s="17">
        <v>5</v>
      </c>
    </row>
    <row r="26" spans="1:2" ht="25">
      <c r="A26" s="17" t="s">
        <v>199</v>
      </c>
      <c r="B26" s="17" t="s">
        <v>200</v>
      </c>
    </row>
    <row r="27" spans="1:2" ht="25">
      <c r="A27" s="17" t="s">
        <v>201</v>
      </c>
      <c r="B27" s="17" t="s">
        <v>202</v>
      </c>
    </row>
    <row r="28" spans="1:2">
      <c r="A28" s="17" t="s">
        <v>203</v>
      </c>
      <c r="B28" s="17" t="s">
        <v>204</v>
      </c>
    </row>
    <row r="30" spans="1:2">
      <c r="A30" s="62" t="s">
        <v>205</v>
      </c>
      <c r="B30" s="62"/>
    </row>
    <row r="31" spans="1:2">
      <c r="A31" s="17" t="s">
        <v>206</v>
      </c>
      <c r="B31" s="19">
        <v>0.03</v>
      </c>
    </row>
    <row r="32" spans="1:2">
      <c r="A32" s="17" t="s">
        <v>207</v>
      </c>
      <c r="B32" s="17">
        <v>30</v>
      </c>
    </row>
  </sheetData>
  <mergeCells count="5">
    <mergeCell ref="A2:B2"/>
    <mergeCell ref="A8:A11"/>
    <mergeCell ref="A13:A14"/>
    <mergeCell ref="A24:B24"/>
    <mergeCell ref="A30:B30"/>
  </mergeCells>
  <hyperlinks>
    <hyperlink ref="B12" r:id="rId1" display="https://dietz-fruchtsäfte.de/" xr:uid="{7B72E89A-1AF0-4B92-ABA8-BABEB4777FBB}"/>
    <hyperlink ref="B15" r:id="rId2" display="mailto:info@dietz-fruchtsaefte.de" xr:uid="{FC518862-5A6E-4D7E-9C4C-500EAB41C55D}"/>
    <hyperlink ref="B16" r:id="rId3" display="mailto:bestellung@dietz-fruchtsaefte.de" xr:uid="{8C6C1627-47BD-4E18-BD88-43629581CC88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51"/>
  <sheetViews>
    <sheetView tabSelected="1" view="pageBreakPreview" topLeftCell="C1" zoomScale="90" zoomScaleNormal="100" zoomScaleSheetLayoutView="90" workbookViewId="0">
      <selection activeCell="AK7" sqref="AK7"/>
    </sheetView>
  </sheetViews>
  <sheetFormatPr baseColWidth="10" defaultRowHeight="12.75" customHeight="1"/>
  <cols>
    <col min="1" max="2" width="15" style="4" hidden="1" customWidth="1"/>
    <col min="3" max="3" width="12.1796875" style="4" customWidth="1"/>
    <col min="4" max="4" width="8.81640625" style="4" customWidth="1"/>
    <col min="5" max="5" width="8.1796875" style="4" customWidth="1"/>
    <col min="6" max="6" width="16.08984375" style="4" customWidth="1"/>
    <col min="7" max="7" width="15.7265625" style="4" customWidth="1"/>
    <col min="8" max="9" width="27.1796875" style="1" customWidth="1"/>
    <col min="10" max="11" width="5.1796875" style="1" customWidth="1"/>
    <col min="12" max="13" width="4.54296875" style="2" customWidth="1"/>
    <col min="14" max="14" width="5.81640625" style="2" customWidth="1"/>
    <col min="15" max="16" width="6.453125" style="5" customWidth="1"/>
    <col min="17" max="17" width="5.81640625" style="4" customWidth="1"/>
    <col min="18" max="18" width="8.54296875" style="4" customWidth="1"/>
    <col min="19" max="19" width="10" style="4" customWidth="1"/>
    <col min="20" max="21" width="10" style="14" customWidth="1"/>
    <col min="22" max="22" width="11.54296875" style="3" customWidth="1"/>
    <col min="23" max="23" width="16" style="6" customWidth="1"/>
    <col min="24" max="24" width="12.1796875" style="6" customWidth="1"/>
    <col min="25" max="28" width="16" style="6" hidden="1" customWidth="1"/>
    <col min="29" max="29" width="11.54296875" style="6" customWidth="1"/>
    <col min="30" max="30" width="13.1796875" style="13" customWidth="1"/>
    <col min="31" max="31" width="16.453125" style="8" customWidth="1"/>
    <col min="32" max="32" width="19.1796875" style="8" customWidth="1"/>
    <col min="33" max="36" width="16.453125" style="8" hidden="1" customWidth="1"/>
    <col min="37" max="37" width="9.1796875" style="9" customWidth="1"/>
    <col min="38" max="38" width="12.81640625" style="9" customWidth="1"/>
    <col min="39" max="39" width="12.453125" style="9" customWidth="1"/>
    <col min="40" max="40" width="10.81640625" customWidth="1"/>
    <col min="41" max="41" width="13.453125" customWidth="1"/>
  </cols>
  <sheetData>
    <row r="1" spans="1:42" s="7" customFormat="1" ht="38.15" customHeight="1">
      <c r="A1" s="10"/>
      <c r="B1" s="10"/>
      <c r="C1" s="15" t="s">
        <v>151</v>
      </c>
      <c r="D1" s="64" t="s">
        <v>149</v>
      </c>
      <c r="E1" s="64"/>
      <c r="F1" s="64" t="s">
        <v>0</v>
      </c>
      <c r="G1" s="64"/>
      <c r="H1" s="36" t="s">
        <v>152</v>
      </c>
      <c r="I1" s="36"/>
      <c r="J1" s="15" t="s">
        <v>215</v>
      </c>
      <c r="K1" s="15" t="s">
        <v>216</v>
      </c>
      <c r="L1" s="15" t="s">
        <v>154</v>
      </c>
      <c r="M1" s="15" t="s">
        <v>153</v>
      </c>
      <c r="N1" s="15" t="s">
        <v>155</v>
      </c>
      <c r="O1" s="15" t="s">
        <v>157</v>
      </c>
      <c r="P1" s="15" t="s">
        <v>158</v>
      </c>
      <c r="Q1" s="15" t="s">
        <v>159</v>
      </c>
      <c r="R1" s="15" t="s">
        <v>160</v>
      </c>
      <c r="S1" s="15" t="s">
        <v>254</v>
      </c>
      <c r="T1" s="65" t="s">
        <v>257</v>
      </c>
      <c r="U1" s="65"/>
      <c r="V1" s="15" t="s">
        <v>1</v>
      </c>
      <c r="W1" s="65" t="s">
        <v>258</v>
      </c>
      <c r="X1" s="65"/>
      <c r="Y1" s="64" t="s">
        <v>238</v>
      </c>
      <c r="Z1" s="64"/>
      <c r="AA1" s="64" t="s">
        <v>239</v>
      </c>
      <c r="AB1" s="64"/>
      <c r="AC1" s="61" t="s">
        <v>255</v>
      </c>
      <c r="AD1" s="38"/>
      <c r="AE1" s="66" t="s">
        <v>256</v>
      </c>
      <c r="AF1" s="66"/>
      <c r="AG1" s="15"/>
      <c r="AH1" s="15"/>
      <c r="AI1" s="15"/>
      <c r="AJ1" s="15"/>
      <c r="AK1" s="15"/>
      <c r="AL1" s="64"/>
      <c r="AM1" s="64"/>
      <c r="AN1" s="64" t="s">
        <v>162</v>
      </c>
      <c r="AO1" s="64"/>
      <c r="AP1" s="15" t="s">
        <v>253</v>
      </c>
    </row>
    <row r="2" spans="1:42" s="7" customFormat="1" ht="38.15" customHeight="1">
      <c r="A2" s="10"/>
      <c r="B2" s="10"/>
      <c r="C2" s="15"/>
      <c r="D2" s="15" t="s">
        <v>150</v>
      </c>
      <c r="E2" s="15" t="s">
        <v>17</v>
      </c>
      <c r="F2" s="15" t="s">
        <v>147</v>
      </c>
      <c r="G2" s="15" t="s">
        <v>148</v>
      </c>
      <c r="H2" s="15" t="s">
        <v>147</v>
      </c>
      <c r="I2" s="15" t="s">
        <v>148</v>
      </c>
      <c r="J2" s="15" t="s">
        <v>213</v>
      </c>
      <c r="K2" s="15" t="s">
        <v>214</v>
      </c>
      <c r="L2" s="15"/>
      <c r="M2" s="15"/>
      <c r="N2" s="11"/>
      <c r="O2" s="12"/>
      <c r="P2" s="12"/>
      <c r="Q2" s="10"/>
      <c r="R2" s="10"/>
      <c r="S2" s="10"/>
      <c r="T2" s="15" t="s">
        <v>147</v>
      </c>
      <c r="U2" s="15" t="s">
        <v>148</v>
      </c>
      <c r="V2" s="15" t="s">
        <v>148</v>
      </c>
      <c r="W2" s="15" t="s">
        <v>147</v>
      </c>
      <c r="X2" s="15" t="s">
        <v>148</v>
      </c>
      <c r="Y2" s="15" t="s">
        <v>147</v>
      </c>
      <c r="Z2" s="15" t="s">
        <v>148</v>
      </c>
      <c r="AA2" s="15" t="s">
        <v>147</v>
      </c>
      <c r="AB2" s="15" t="s">
        <v>148</v>
      </c>
      <c r="AC2" s="15" t="s">
        <v>161</v>
      </c>
      <c r="AD2" s="15" t="s">
        <v>208</v>
      </c>
      <c r="AE2" s="15" t="s">
        <v>164</v>
      </c>
      <c r="AF2" s="15" t="s">
        <v>163</v>
      </c>
      <c r="AG2" s="15" t="s">
        <v>210</v>
      </c>
      <c r="AH2" s="15" t="s">
        <v>209</v>
      </c>
      <c r="AI2" s="15" t="s">
        <v>211</v>
      </c>
      <c r="AJ2" s="15" t="s">
        <v>212</v>
      </c>
      <c r="AK2" s="15" t="s">
        <v>165</v>
      </c>
      <c r="AL2" s="15" t="s">
        <v>167</v>
      </c>
      <c r="AM2" s="15" t="s">
        <v>166</v>
      </c>
      <c r="AN2" s="15" t="s">
        <v>148</v>
      </c>
      <c r="AO2" s="15" t="s">
        <v>147</v>
      </c>
    </row>
    <row r="3" spans="1:42" s="22" customFormat="1" ht="12.75" customHeight="1">
      <c r="A3" s="20"/>
      <c r="B3" s="20"/>
      <c r="C3" s="21">
        <v>23424080</v>
      </c>
      <c r="D3" s="21">
        <v>32001</v>
      </c>
      <c r="E3" s="21">
        <v>32793</v>
      </c>
      <c r="F3" s="20">
        <v>4008486000503</v>
      </c>
      <c r="G3" s="20" t="s">
        <v>145</v>
      </c>
      <c r="H3" s="22" t="s">
        <v>19</v>
      </c>
      <c r="I3" s="23" t="s">
        <v>78</v>
      </c>
      <c r="J3" s="24">
        <v>12</v>
      </c>
      <c r="K3" s="21">
        <v>112</v>
      </c>
      <c r="L3" s="25" t="s">
        <v>2</v>
      </c>
      <c r="M3" s="25"/>
      <c r="N3" s="26" t="s">
        <v>156</v>
      </c>
      <c r="O3" s="27">
        <v>0.19</v>
      </c>
      <c r="P3" s="27">
        <v>0.19</v>
      </c>
      <c r="Q3" s="26">
        <v>1183</v>
      </c>
      <c r="R3" s="26">
        <v>202030</v>
      </c>
      <c r="S3" s="26"/>
      <c r="T3" s="32">
        <v>0.39</v>
      </c>
      <c r="U3" s="32">
        <f>T3*J3</f>
        <v>4.68</v>
      </c>
      <c r="V3" s="28">
        <f>((X3/(1+O3)-(T3*J3))/(X3/(1+O3)))</f>
        <v>0.30297872340425536</v>
      </c>
      <c r="W3" s="34">
        <f>X3/J3</f>
        <v>0.66583333333333339</v>
      </c>
      <c r="X3" s="43">
        <v>7.99</v>
      </c>
      <c r="Y3" s="34" t="str">
        <f t="shared" ref="Y3:AB7" si="0">IF(ROUND(W3+W3*0.1,2)&lt;10,IF(ROUND(W3+W3*0.1,2)=1,1.09,IF(ROUND(W3+W3*0.1,2)=2,2.09,IF(ROUND(W3+W3*0.1,2)=3,3.09,IF(ROUND(W3+W3*0.1,2)=4,4.09,IF(ROUND(W3+W3*0.1,2)=5,5.09,IF(ROUND(W3+W3*0.1,2)=6,6.09,IF(ROUND(W3+W3*0.1,2)=7,7.09,IF(ROUND(W3+W3*0.1,2)=8,8.09,IF(ROUND(W3+W3*0.1,2)=9,9.09,REPLACE(ROUND(W3+W3*0.1,2),4,1,9)))))))))),IF(AND(ROUND(W3+W3*0.1,2)&gt;=10,ROUND(W3+W3*0.1,2)&lt;=99.99),IF(ROUND(W3+W3*0.1,2)-LEFT(ROUND(W3+W3*0.1,2),2)&lt;=0.49,LEFT(ROUND(W3+W3*0.1,2),2)+0.49,IF(ROUND(W3+W3*0.1,2)-LEFT(ROUND(W3+W3*0.1,2),2)&gt;0.49,LEFT(ROUND(W3+W3*0.1,2),2)+0.99)),IF(AND(ROUND(W3+W3*0.1,2)&gt;=100,ROUND(W3+W3*0.1,2)&lt;=999.99),REPLACE(ROUND(W3+W3*0.1,2),3,4,9),IF(AND(ROUND(W3+W3*0.1,2)&gt;=1000),REPLACE(ROUND(W3+W3*0.1,2),3,5,99)))))</f>
        <v>0,79</v>
      </c>
      <c r="Z3" s="34" t="str">
        <f t="shared" si="0"/>
        <v>8,79</v>
      </c>
      <c r="AA3" s="34" t="str">
        <f t="shared" si="0"/>
        <v>0,89</v>
      </c>
      <c r="AB3" s="34" t="str">
        <f t="shared" si="0"/>
        <v>9,69</v>
      </c>
      <c r="AC3" s="35">
        <v>0.28999999999999998</v>
      </c>
      <c r="AD3" s="39">
        <f>((AF3/(1+O3)-(AC3*J3))/(AF3/(1+O3)))</f>
        <v>0.30864774624373975</v>
      </c>
      <c r="AE3" s="58">
        <f t="shared" ref="AE3:AE29" si="1">AF3/J3</f>
        <v>0.4991666666666667</v>
      </c>
      <c r="AF3" s="58">
        <v>5.99</v>
      </c>
      <c r="AG3" s="40" t="str">
        <f t="shared" ref="AG3:AJ7" si="2">IF(ROUND(AE3+AE3*0.1,2)&lt;10,IF(ROUND(AE3+AE3*0.1,2)=1,1.09,IF(ROUND(AE3+AE3*0.1,2)=2,2.09,IF(ROUND(AE3+AE3*0.1,2)=3,3.09,IF(ROUND(AE3+AE3*0.1,2)=4,4.09,IF(ROUND(AE3+AE3*0.1,2)=5,5.09,IF(ROUND(AE3+AE3*0.1,2)=6,6.09,IF(ROUND(AE3+AE3*0.1,2)=7,7.09,IF(ROUND(AE3+AE3*0.1,2)=8,8.09,IF(ROUND(AE3+AE3*0.1,2)=9,9.09,REPLACE(ROUND(AE3+AE3*0.1,2),4,1,9)))))))))),IF(AND(ROUND(AE3+AE3*0.1,2)&gt;=10,ROUND(AE3+AE3*0.1,2)&lt;=99.99),IF(ROUND(AE3+AE3*0.1,2)-LEFT(ROUND(AE3+AE3*0.1,2),2)&lt;=0.49,LEFT(ROUND(AE3+AE3*0.1,2),2)+0.49,IF(ROUND(AE3+AE3*0.1,2)-LEFT(ROUND(AE3+AE3*0.1,2),2)&gt;0.49,LEFT(ROUND(AE3+AE3*0.1,2),2)+0.99)),IF(AND(ROUND(AE3+AE3*0.1,2)&gt;=100,ROUND(AE3+AE3*0.1,2)&lt;=999.99),REPLACE(ROUND(AE3+AE3*0.1,2),3,4,9),IF(AND(ROUND(AE3+AE3*0.1,2)&gt;=1000),REPLACE(ROUND(AE3+AE3*0.1,2),3,5,99)))))</f>
        <v>0,59</v>
      </c>
      <c r="AH3" s="40" t="str">
        <f t="shared" si="2"/>
        <v>6,59</v>
      </c>
      <c r="AI3" s="40" t="str">
        <f t="shared" si="2"/>
        <v>0,69</v>
      </c>
      <c r="AJ3" s="40" t="str">
        <f t="shared" si="2"/>
        <v>7,29</v>
      </c>
      <c r="AK3" s="40">
        <f>T3-AC3</f>
        <v>0.10000000000000003</v>
      </c>
      <c r="AL3" s="58">
        <f t="shared" ref="AL3:AM7" si="3">W3-AE3</f>
        <v>0.16666666666666669</v>
      </c>
      <c r="AM3" s="58">
        <f t="shared" si="3"/>
        <v>2</v>
      </c>
      <c r="AN3" s="41">
        <v>64300101</v>
      </c>
      <c r="AO3" s="41">
        <v>64300001</v>
      </c>
    </row>
    <row r="4" spans="1:42" s="22" customFormat="1" ht="12.65" customHeight="1">
      <c r="A4" s="20">
        <v>4008486001784</v>
      </c>
      <c r="B4" s="20">
        <v>23424504</v>
      </c>
      <c r="C4" s="21">
        <v>23424504</v>
      </c>
      <c r="D4" s="21">
        <v>32002</v>
      </c>
      <c r="E4" s="29">
        <v>32701</v>
      </c>
      <c r="F4" s="20">
        <v>4008486001784</v>
      </c>
      <c r="G4" s="20" t="s">
        <v>144</v>
      </c>
      <c r="H4" s="22" t="s">
        <v>20</v>
      </c>
      <c r="I4" s="30" t="s">
        <v>48</v>
      </c>
      <c r="J4" s="24">
        <v>6</v>
      </c>
      <c r="K4" s="21">
        <v>64</v>
      </c>
      <c r="L4" s="25" t="s">
        <v>2</v>
      </c>
      <c r="M4" s="25"/>
      <c r="N4" s="26" t="s">
        <v>156</v>
      </c>
      <c r="O4" s="27">
        <v>0.19</v>
      </c>
      <c r="P4" s="27">
        <v>0.19</v>
      </c>
      <c r="Q4" s="26">
        <v>1183</v>
      </c>
      <c r="R4" s="26">
        <v>202030</v>
      </c>
      <c r="S4" s="26"/>
      <c r="T4" s="32">
        <v>1.1499999999999999</v>
      </c>
      <c r="U4" s="32">
        <f>T4*J4</f>
        <v>6.8999999999999995</v>
      </c>
      <c r="V4" s="28">
        <f>((X4/(1+O4)-(T4*J4))/(X4/(1+O4)))</f>
        <v>0.25286624203821667</v>
      </c>
      <c r="W4" s="34">
        <f>X4/J4</f>
        <v>1.8316666666666668</v>
      </c>
      <c r="X4" s="43">
        <v>10.99</v>
      </c>
      <c r="Y4" s="34" t="str">
        <f t="shared" si="0"/>
        <v>2,09</v>
      </c>
      <c r="Z4" s="34">
        <f t="shared" si="0"/>
        <v>12.49</v>
      </c>
      <c r="AA4" s="34" t="str">
        <f t="shared" si="0"/>
        <v>2,39</v>
      </c>
      <c r="AB4" s="34">
        <f t="shared" si="0"/>
        <v>13.99</v>
      </c>
      <c r="AC4" s="35">
        <v>0.49</v>
      </c>
      <c r="AD4" s="39">
        <f>((AF4/(1+O4)-(AC4*J4))/(AF4/(1+O4)))</f>
        <v>0.29887775551102208</v>
      </c>
      <c r="AE4" s="58">
        <f t="shared" si="1"/>
        <v>0.83166666666666667</v>
      </c>
      <c r="AF4" s="58">
        <v>4.99</v>
      </c>
      <c r="AG4" s="40" t="str">
        <f t="shared" si="2"/>
        <v>0,99</v>
      </c>
      <c r="AH4" s="40" t="str">
        <f t="shared" si="2"/>
        <v>5,49</v>
      </c>
      <c r="AI4" s="40" t="str">
        <f t="shared" si="2"/>
        <v>1,09</v>
      </c>
      <c r="AJ4" s="40" t="str">
        <f t="shared" si="2"/>
        <v>6,09</v>
      </c>
      <c r="AK4" s="40">
        <f>T4-AC4</f>
        <v>0.65999999999999992</v>
      </c>
      <c r="AL4" s="58">
        <f t="shared" si="3"/>
        <v>1</v>
      </c>
      <c r="AM4" s="58">
        <f t="shared" si="3"/>
        <v>6</v>
      </c>
      <c r="AN4" s="41">
        <v>64300101</v>
      </c>
      <c r="AO4" s="41">
        <v>64300001</v>
      </c>
    </row>
    <row r="5" spans="1:42" s="22" customFormat="1" ht="12.75" customHeight="1">
      <c r="A5" s="20" t="s">
        <v>4</v>
      </c>
      <c r="B5" s="20">
        <v>23424003</v>
      </c>
      <c r="C5" s="21">
        <v>23424003</v>
      </c>
      <c r="D5" s="21">
        <v>32004</v>
      </c>
      <c r="E5" s="29">
        <v>32702</v>
      </c>
      <c r="F5" s="20">
        <v>4008486000022</v>
      </c>
      <c r="G5" s="20" t="s">
        <v>143</v>
      </c>
      <c r="H5" s="22" t="s">
        <v>21</v>
      </c>
      <c r="I5" s="30" t="s">
        <v>49</v>
      </c>
      <c r="J5" s="24">
        <v>6</v>
      </c>
      <c r="K5" s="21">
        <v>64</v>
      </c>
      <c r="L5" s="25" t="s">
        <v>2</v>
      </c>
      <c r="M5" s="25"/>
      <c r="N5" s="26" t="s">
        <v>156</v>
      </c>
      <c r="O5" s="27">
        <v>0.19</v>
      </c>
      <c r="P5" s="27">
        <v>0.19</v>
      </c>
      <c r="Q5" s="26">
        <v>1183</v>
      </c>
      <c r="R5" s="26">
        <v>202030</v>
      </c>
      <c r="S5" s="26"/>
      <c r="T5" s="32">
        <v>1.165</v>
      </c>
      <c r="U5" s="32">
        <f>T5*J5</f>
        <v>6.99</v>
      </c>
      <c r="V5" s="28">
        <f>((X5/(1+O5)-(T5*J5))/(X5/(1+O5)))</f>
        <v>0.2431210191082803</v>
      </c>
      <c r="W5" s="34">
        <f>X5/J5</f>
        <v>1.8316666666666668</v>
      </c>
      <c r="X5" s="43">
        <v>10.99</v>
      </c>
      <c r="Y5" s="34" t="str">
        <f t="shared" si="0"/>
        <v>2,09</v>
      </c>
      <c r="Z5" s="34">
        <f t="shared" si="0"/>
        <v>12.49</v>
      </c>
      <c r="AA5" s="34" t="str">
        <f t="shared" si="0"/>
        <v>2,39</v>
      </c>
      <c r="AB5" s="34">
        <f t="shared" si="0"/>
        <v>13.99</v>
      </c>
      <c r="AC5" s="35">
        <v>0.54</v>
      </c>
      <c r="AD5" s="39">
        <f>((AF5/(1+O5)-(AC5*J5))/(AF5/(1+O5)))</f>
        <v>0.27115311909262757</v>
      </c>
      <c r="AE5" s="58">
        <f t="shared" si="1"/>
        <v>0.88166666666666671</v>
      </c>
      <c r="AF5" s="58">
        <v>5.29</v>
      </c>
      <c r="AG5" s="40" t="str">
        <f t="shared" si="2"/>
        <v>0,99</v>
      </c>
      <c r="AH5" s="40" t="str">
        <f t="shared" si="2"/>
        <v>5,89</v>
      </c>
      <c r="AI5" s="40" t="str">
        <f t="shared" si="2"/>
        <v>1,09</v>
      </c>
      <c r="AJ5" s="40" t="str">
        <f t="shared" si="2"/>
        <v>6,49</v>
      </c>
      <c r="AK5" s="40">
        <f>T5-AC5</f>
        <v>0.625</v>
      </c>
      <c r="AL5" s="58">
        <f t="shared" si="3"/>
        <v>0.95000000000000007</v>
      </c>
      <c r="AM5" s="58">
        <f t="shared" si="3"/>
        <v>5.7</v>
      </c>
      <c r="AN5" s="41">
        <v>64300101</v>
      </c>
      <c r="AO5" s="41">
        <v>64300001</v>
      </c>
    </row>
    <row r="6" spans="1:42" s="22" customFormat="1" ht="12.75" customHeight="1">
      <c r="A6" s="20"/>
      <c r="B6" s="20"/>
      <c r="C6" s="21">
        <v>23424009</v>
      </c>
      <c r="D6" s="21">
        <v>32005</v>
      </c>
      <c r="E6" s="21">
        <v>32704</v>
      </c>
      <c r="F6" s="20">
        <v>4008486000053</v>
      </c>
      <c r="G6" s="20" t="s">
        <v>142</v>
      </c>
      <c r="H6" s="22" t="s">
        <v>22</v>
      </c>
      <c r="I6" s="22" t="s">
        <v>51</v>
      </c>
      <c r="J6" s="24">
        <v>6</v>
      </c>
      <c r="K6" s="21">
        <v>64</v>
      </c>
      <c r="L6" s="25" t="s">
        <v>2</v>
      </c>
      <c r="M6" s="25"/>
      <c r="N6" s="26" t="s">
        <v>156</v>
      </c>
      <c r="O6" s="27">
        <v>0.19</v>
      </c>
      <c r="P6" s="27">
        <v>0.19</v>
      </c>
      <c r="Q6" s="26">
        <v>1183</v>
      </c>
      <c r="R6" s="26">
        <v>202030</v>
      </c>
      <c r="S6" s="26"/>
      <c r="T6" s="32">
        <v>1.165</v>
      </c>
      <c r="U6" s="32">
        <f>T6*J6</f>
        <v>6.99</v>
      </c>
      <c r="V6" s="28">
        <f>((X6/(1+O6)-(T6*J6))/(X6/(1+O6)))</f>
        <v>0.2431210191082803</v>
      </c>
      <c r="W6" s="34">
        <f>X6/J6</f>
        <v>1.8316666666666668</v>
      </c>
      <c r="X6" s="43">
        <v>10.99</v>
      </c>
      <c r="Y6" s="34" t="str">
        <f t="shared" si="0"/>
        <v>2,09</v>
      </c>
      <c r="Z6" s="34">
        <f t="shared" si="0"/>
        <v>12.49</v>
      </c>
      <c r="AA6" s="34" t="str">
        <f t="shared" si="0"/>
        <v>2,39</v>
      </c>
      <c r="AB6" s="34">
        <f t="shared" si="0"/>
        <v>13.99</v>
      </c>
      <c r="AC6" s="35">
        <v>0.54</v>
      </c>
      <c r="AD6" s="39">
        <f>((AF6/(1+O6)-(AC6*J6))/(AF6/(1+O6)))</f>
        <v>0.27115311909262757</v>
      </c>
      <c r="AE6" s="58">
        <f t="shared" si="1"/>
        <v>0.88166666666666671</v>
      </c>
      <c r="AF6" s="58">
        <v>5.29</v>
      </c>
      <c r="AG6" s="40" t="str">
        <f t="shared" si="2"/>
        <v>0,99</v>
      </c>
      <c r="AH6" s="40" t="str">
        <f t="shared" si="2"/>
        <v>5,89</v>
      </c>
      <c r="AI6" s="40" t="str">
        <f t="shared" si="2"/>
        <v>1,09</v>
      </c>
      <c r="AJ6" s="40" t="str">
        <f t="shared" si="2"/>
        <v>6,49</v>
      </c>
      <c r="AK6" s="40">
        <f>T6-AC6</f>
        <v>0.625</v>
      </c>
      <c r="AL6" s="58">
        <f t="shared" si="3"/>
        <v>0.95000000000000007</v>
      </c>
      <c r="AM6" s="58">
        <f t="shared" si="3"/>
        <v>5.7</v>
      </c>
      <c r="AN6" s="41">
        <v>64300101</v>
      </c>
      <c r="AO6" s="41">
        <v>64300001</v>
      </c>
    </row>
    <row r="7" spans="1:42" s="22" customFormat="1" ht="12.65" customHeight="1">
      <c r="A7" s="20">
        <v>4008486001425</v>
      </c>
      <c r="B7" s="20">
        <v>23424007</v>
      </c>
      <c r="C7" s="21">
        <v>23424007</v>
      </c>
      <c r="D7" s="21">
        <v>32008</v>
      </c>
      <c r="E7" s="21">
        <v>32707</v>
      </c>
      <c r="F7" s="20">
        <v>4008486001425</v>
      </c>
      <c r="G7" s="20" t="s">
        <v>141</v>
      </c>
      <c r="H7" s="22" t="s">
        <v>23</v>
      </c>
      <c r="I7" s="23" t="s">
        <v>52</v>
      </c>
      <c r="J7" s="24">
        <v>6</v>
      </c>
      <c r="K7" s="21">
        <v>64</v>
      </c>
      <c r="L7" s="25" t="s">
        <v>2</v>
      </c>
      <c r="M7" s="25"/>
      <c r="N7" s="26" t="s">
        <v>156</v>
      </c>
      <c r="O7" s="27">
        <v>0.19</v>
      </c>
      <c r="P7" s="27">
        <v>0.19</v>
      </c>
      <c r="Q7" s="26">
        <v>1183</v>
      </c>
      <c r="R7" s="26">
        <v>202030</v>
      </c>
      <c r="S7" s="26"/>
      <c r="T7" s="56">
        <v>1.08</v>
      </c>
      <c r="U7" s="56">
        <f>T7*J7</f>
        <v>6.48</v>
      </c>
      <c r="V7" s="28">
        <f>((X7/(1+O7)-(T7*J7))/(X7/(1+O7)))</f>
        <v>0.298343949044586</v>
      </c>
      <c r="W7" s="60">
        <f>X7/J7</f>
        <v>1.8316666666666668</v>
      </c>
      <c r="X7" s="59">
        <v>10.99</v>
      </c>
      <c r="Y7" s="34" t="str">
        <f t="shared" si="0"/>
        <v>2,09</v>
      </c>
      <c r="Z7" s="34">
        <f t="shared" si="0"/>
        <v>12.49</v>
      </c>
      <c r="AA7" s="34" t="str">
        <f t="shared" si="0"/>
        <v>2,39</v>
      </c>
      <c r="AB7" s="34">
        <f t="shared" si="0"/>
        <v>13.99</v>
      </c>
      <c r="AC7" s="57">
        <v>0.85</v>
      </c>
      <c r="AD7" s="39">
        <f>((AF7/(1+O7)-(AC7*J7))/(AF7/(1+O7)))</f>
        <v>0.24042553191489369</v>
      </c>
      <c r="AE7" s="58">
        <f t="shared" si="1"/>
        <v>1.3316666666666668</v>
      </c>
      <c r="AF7" s="58">
        <v>7.99</v>
      </c>
      <c r="AG7" s="40" t="str">
        <f t="shared" si="2"/>
        <v>1,49</v>
      </c>
      <c r="AH7" s="40" t="str">
        <f t="shared" si="2"/>
        <v>8,79</v>
      </c>
      <c r="AI7" s="40" t="str">
        <f t="shared" si="2"/>
        <v>1,69</v>
      </c>
      <c r="AJ7" s="40" t="str">
        <f t="shared" si="2"/>
        <v>9,69</v>
      </c>
      <c r="AK7" s="58">
        <f>T7-AC7</f>
        <v>0.23000000000000009</v>
      </c>
      <c r="AL7" s="58">
        <f t="shared" si="3"/>
        <v>0.5</v>
      </c>
      <c r="AM7" s="58">
        <f t="shared" si="3"/>
        <v>3</v>
      </c>
      <c r="AN7" s="41">
        <v>64300101</v>
      </c>
      <c r="AO7" s="41">
        <v>64300001</v>
      </c>
    </row>
    <row r="8" spans="1:42" ht="12.75" customHeight="1">
      <c r="D8" s="4">
        <v>32125</v>
      </c>
      <c r="E8" s="4">
        <v>32966</v>
      </c>
      <c r="F8" s="20" t="s">
        <v>221</v>
      </c>
      <c r="G8" s="20" t="s">
        <v>222</v>
      </c>
      <c r="H8" s="47" t="s">
        <v>223</v>
      </c>
      <c r="I8" s="23" t="s">
        <v>224</v>
      </c>
      <c r="J8" s="24">
        <v>6</v>
      </c>
      <c r="K8" s="21">
        <v>64</v>
      </c>
      <c r="L8" s="25" t="s">
        <v>2</v>
      </c>
      <c r="M8" s="53" t="s">
        <v>225</v>
      </c>
      <c r="N8" s="26" t="s">
        <v>156</v>
      </c>
      <c r="O8" s="27">
        <v>0.19</v>
      </c>
      <c r="P8" s="27">
        <v>0.19</v>
      </c>
      <c r="Q8" s="26">
        <v>1183</v>
      </c>
      <c r="R8" s="26">
        <v>202030</v>
      </c>
      <c r="S8" s="26"/>
      <c r="T8" s="32">
        <v>0.995</v>
      </c>
      <c r="U8" s="32">
        <v>5.97</v>
      </c>
      <c r="V8" s="28">
        <v>0.28885885885885892</v>
      </c>
      <c r="W8" s="34">
        <v>1.665</v>
      </c>
      <c r="X8" s="43">
        <v>9.99</v>
      </c>
      <c r="Y8" s="34" t="s">
        <v>226</v>
      </c>
      <c r="Z8" s="34">
        <v>10.99</v>
      </c>
      <c r="AA8" s="34" t="s">
        <v>227</v>
      </c>
      <c r="AB8" s="34">
        <v>12.49</v>
      </c>
      <c r="AC8" s="35">
        <v>0.46500000000000002</v>
      </c>
      <c r="AD8" s="39">
        <v>0.29955696202531651</v>
      </c>
      <c r="AE8" s="58">
        <f t="shared" si="1"/>
        <v>0.79833333333333334</v>
      </c>
      <c r="AF8" s="58">
        <v>4.79</v>
      </c>
      <c r="AG8" s="40" t="s">
        <v>228</v>
      </c>
      <c r="AH8" s="40" t="s">
        <v>229</v>
      </c>
      <c r="AI8" s="40" t="s">
        <v>230</v>
      </c>
      <c r="AJ8" s="40" t="s">
        <v>231</v>
      </c>
      <c r="AK8" s="40">
        <v>0.53</v>
      </c>
      <c r="AL8" s="58">
        <v>0.875</v>
      </c>
      <c r="AM8" s="58">
        <v>5.25</v>
      </c>
      <c r="AN8" s="41">
        <v>64300101</v>
      </c>
      <c r="AO8" s="41">
        <v>64300001</v>
      </c>
    </row>
    <row r="9" spans="1:42" s="22" customFormat="1" ht="12.75" customHeight="1">
      <c r="A9" s="20" t="s">
        <v>8</v>
      </c>
      <c r="B9" s="20">
        <v>23424015</v>
      </c>
      <c r="C9" s="21">
        <v>23424015</v>
      </c>
      <c r="D9" s="21">
        <v>32010</v>
      </c>
      <c r="E9" s="21">
        <v>32778</v>
      </c>
      <c r="F9" s="20">
        <v>4008486000756</v>
      </c>
      <c r="G9" s="20" t="s">
        <v>111</v>
      </c>
      <c r="H9" s="22" t="s">
        <v>25</v>
      </c>
      <c r="I9" s="22" t="s">
        <v>75</v>
      </c>
      <c r="J9" s="24">
        <v>6</v>
      </c>
      <c r="K9" s="21">
        <v>64</v>
      </c>
      <c r="L9" s="25" t="s">
        <v>2</v>
      </c>
      <c r="M9" s="25"/>
      <c r="N9" s="26" t="s">
        <v>156</v>
      </c>
      <c r="O9" s="27">
        <v>0.19</v>
      </c>
      <c r="P9" s="27">
        <v>0.19</v>
      </c>
      <c r="Q9" s="26">
        <v>1183</v>
      </c>
      <c r="R9" s="26">
        <v>202030</v>
      </c>
      <c r="S9" s="26"/>
      <c r="T9" s="32">
        <v>1.95</v>
      </c>
      <c r="U9" s="32">
        <f t="shared" ref="U9:U50" si="4">T9*J9</f>
        <v>11.7</v>
      </c>
      <c r="V9" s="28">
        <f t="shared" ref="V9:V50" si="5">((X9/(1+O9)-(T9*J9))/(X9/(1+O9)))</f>
        <v>0.26682464454976307</v>
      </c>
      <c r="W9" s="34">
        <f t="shared" ref="W9:W50" si="6">X9/J9</f>
        <v>3.1649999999999996</v>
      </c>
      <c r="X9" s="43">
        <v>18.989999999999998</v>
      </c>
      <c r="Y9" s="34" t="str">
        <f t="shared" ref="Y9:Y46" si="7">IF(ROUND(W9+W9*0.1,2)&lt;10,IF(ROUND(W9+W9*0.1,2)=1,1.09,IF(ROUND(W9+W9*0.1,2)=2,2.09,IF(ROUND(W9+W9*0.1,2)=3,3.09,IF(ROUND(W9+W9*0.1,2)=4,4.09,IF(ROUND(W9+W9*0.1,2)=5,5.09,IF(ROUND(W9+W9*0.1,2)=6,6.09,IF(ROUND(W9+W9*0.1,2)=7,7.09,IF(ROUND(W9+W9*0.1,2)=8,8.09,IF(ROUND(W9+W9*0.1,2)=9,9.09,REPLACE(ROUND(W9+W9*0.1,2),4,1,9)))))))))),IF(AND(ROUND(W9+W9*0.1,2)&gt;=10,ROUND(W9+W9*0.1,2)&lt;=99.99),IF(ROUND(W9+W9*0.1,2)-LEFT(ROUND(W9+W9*0.1,2),2)&lt;=0.49,LEFT(ROUND(W9+W9*0.1,2),2)+0.49,IF(ROUND(W9+W9*0.1,2)-LEFT(ROUND(W9+W9*0.1,2),2)&gt;0.49,LEFT(ROUND(W9+W9*0.1,2),2)+0.99)),IF(AND(ROUND(W9+W9*0.1,2)&gt;=100,ROUND(W9+W9*0.1,2)&lt;=999.99),REPLACE(ROUND(W9+W9*0.1,2),3,4,9),IF(AND(ROUND(W9+W9*0.1,2)&gt;=1000),REPLACE(ROUND(W9+W9*0.1,2),3,5,99)))))</f>
        <v>3,49</v>
      </c>
      <c r="Z9" s="34">
        <f t="shared" ref="Z9:Z46" si="8">IF(ROUND(X9+X9*0.1,2)&lt;10,IF(ROUND(X9+X9*0.1,2)=1,1.09,IF(ROUND(X9+X9*0.1,2)=2,2.09,IF(ROUND(X9+X9*0.1,2)=3,3.09,IF(ROUND(X9+X9*0.1,2)=4,4.09,IF(ROUND(X9+X9*0.1,2)=5,5.09,IF(ROUND(X9+X9*0.1,2)=6,6.09,IF(ROUND(X9+X9*0.1,2)=7,7.09,IF(ROUND(X9+X9*0.1,2)=8,8.09,IF(ROUND(X9+X9*0.1,2)=9,9.09,REPLACE(ROUND(X9+X9*0.1,2),4,1,9)))))))))),IF(AND(ROUND(X9+X9*0.1,2)&gt;=10,ROUND(X9+X9*0.1,2)&lt;=99.99),IF(ROUND(X9+X9*0.1,2)-LEFT(ROUND(X9+X9*0.1,2),2)&lt;=0.49,LEFT(ROUND(X9+X9*0.1,2),2)+0.49,IF(ROUND(X9+X9*0.1,2)-LEFT(ROUND(X9+X9*0.1,2),2)&gt;0.49,LEFT(ROUND(X9+X9*0.1,2),2)+0.99)),IF(AND(ROUND(X9+X9*0.1,2)&gt;=100,ROUND(X9+X9*0.1,2)&lt;=999.99),REPLACE(ROUND(X9+X9*0.1,2),3,4,9),IF(AND(ROUND(X9+X9*0.1,2)&gt;=1000),REPLACE(ROUND(X9+X9*0.1,2),3,5,99)))))</f>
        <v>20.99</v>
      </c>
      <c r="AA9" s="34" t="str">
        <f t="shared" ref="AA9:AA46" si="9">IF(ROUND(Y9+Y9*0.1,2)&lt;10,IF(ROUND(Y9+Y9*0.1,2)=1,1.09,IF(ROUND(Y9+Y9*0.1,2)=2,2.09,IF(ROUND(Y9+Y9*0.1,2)=3,3.09,IF(ROUND(Y9+Y9*0.1,2)=4,4.09,IF(ROUND(Y9+Y9*0.1,2)=5,5.09,IF(ROUND(Y9+Y9*0.1,2)=6,6.09,IF(ROUND(Y9+Y9*0.1,2)=7,7.09,IF(ROUND(Y9+Y9*0.1,2)=8,8.09,IF(ROUND(Y9+Y9*0.1,2)=9,9.09,REPLACE(ROUND(Y9+Y9*0.1,2),4,1,9)))))))))),IF(AND(ROUND(Y9+Y9*0.1,2)&gt;=10,ROUND(Y9+Y9*0.1,2)&lt;=99.99),IF(ROUND(Y9+Y9*0.1,2)-LEFT(ROUND(Y9+Y9*0.1,2),2)&lt;=0.49,LEFT(ROUND(Y9+Y9*0.1,2),2)+0.49,IF(ROUND(Y9+Y9*0.1,2)-LEFT(ROUND(Y9+Y9*0.1,2),2)&gt;0.49,LEFT(ROUND(Y9+Y9*0.1,2),2)+0.99)),IF(AND(ROUND(Y9+Y9*0.1,2)&gt;=100,ROUND(Y9+Y9*0.1,2)&lt;=999.99),REPLACE(ROUND(Y9+Y9*0.1,2),3,4,9),IF(AND(ROUND(Y9+Y9*0.1,2)&gt;=1000),REPLACE(ROUND(Y9+Y9*0.1,2),3,5,99)))))</f>
        <v>3,89</v>
      </c>
      <c r="AB9" s="34">
        <f t="shared" ref="AB9:AB46" si="10">IF(ROUND(Z9+Z9*0.1,2)&lt;10,IF(ROUND(Z9+Z9*0.1,2)=1,1.09,IF(ROUND(Z9+Z9*0.1,2)=2,2.09,IF(ROUND(Z9+Z9*0.1,2)=3,3.09,IF(ROUND(Z9+Z9*0.1,2)=4,4.09,IF(ROUND(Z9+Z9*0.1,2)=5,5.09,IF(ROUND(Z9+Z9*0.1,2)=6,6.09,IF(ROUND(Z9+Z9*0.1,2)=7,7.09,IF(ROUND(Z9+Z9*0.1,2)=8,8.09,IF(ROUND(Z9+Z9*0.1,2)=9,9.09,REPLACE(ROUND(Z9+Z9*0.1,2),4,1,9)))))))))),IF(AND(ROUND(Z9+Z9*0.1,2)&gt;=10,ROUND(Z9+Z9*0.1,2)&lt;=99.99),IF(ROUND(Z9+Z9*0.1,2)-LEFT(ROUND(Z9+Z9*0.1,2),2)&lt;=0.49,LEFT(ROUND(Z9+Z9*0.1,2),2)+0.49,IF(ROUND(Z9+Z9*0.1,2)-LEFT(ROUND(Z9+Z9*0.1,2),2)&gt;0.49,LEFT(ROUND(Z9+Z9*0.1,2),2)+0.99)),IF(AND(ROUND(Z9+Z9*0.1,2)&gt;=100,ROUND(Z9+Z9*0.1,2)&lt;=999.99),REPLACE(ROUND(Z9+Z9*0.1,2),3,4,9),IF(AND(ROUND(Z9+Z9*0.1,2)&gt;=1000),REPLACE(ROUND(Z9+Z9*0.1,2),3,5,99)))))</f>
        <v>23.49</v>
      </c>
      <c r="AC9" s="35">
        <v>1.76</v>
      </c>
      <c r="AD9" s="39">
        <f t="shared" ref="AD9:AD29" si="11">((AF9/(1+O9)-(AC9*J9))/(AF9/(1+O9)))</f>
        <v>0.2603649205414949</v>
      </c>
      <c r="AE9" s="58">
        <f t="shared" si="1"/>
        <v>2.8316666666666666</v>
      </c>
      <c r="AF9" s="58">
        <v>16.989999999999998</v>
      </c>
      <c r="AG9" s="40" t="str">
        <f t="shared" ref="AG9:AG29" si="12">IF(ROUND(AE9+AE9*0.1,2)&lt;10,IF(ROUND(AE9+AE9*0.1,2)=1,1.09,IF(ROUND(AE9+AE9*0.1,2)=2,2.09,IF(ROUND(AE9+AE9*0.1,2)=3,3.09,IF(ROUND(AE9+AE9*0.1,2)=4,4.09,IF(ROUND(AE9+AE9*0.1,2)=5,5.09,IF(ROUND(AE9+AE9*0.1,2)=6,6.09,IF(ROUND(AE9+AE9*0.1,2)=7,7.09,IF(ROUND(AE9+AE9*0.1,2)=8,8.09,IF(ROUND(AE9+AE9*0.1,2)=9,9.09,REPLACE(ROUND(AE9+AE9*0.1,2),4,1,9)))))))))),IF(AND(ROUND(AE9+AE9*0.1,2)&gt;=10,ROUND(AE9+AE9*0.1,2)&lt;=99.99),IF(ROUND(AE9+AE9*0.1,2)-LEFT(ROUND(AE9+AE9*0.1,2),2)&lt;=0.49,LEFT(ROUND(AE9+AE9*0.1,2),2)+0.49,IF(ROUND(AE9+AE9*0.1,2)-LEFT(ROUND(AE9+AE9*0.1,2),2)&gt;0.49,LEFT(ROUND(AE9+AE9*0.1,2),2)+0.99)),IF(AND(ROUND(AE9+AE9*0.1,2)&gt;=100,ROUND(AE9+AE9*0.1,2)&lt;=999.99),REPLACE(ROUND(AE9+AE9*0.1,2),3,4,9),IF(AND(ROUND(AE9+AE9*0.1,2)&gt;=1000),REPLACE(ROUND(AE9+AE9*0.1,2),3,5,99)))))</f>
        <v>3,19</v>
      </c>
      <c r="AH9" s="40">
        <f t="shared" ref="AH9:AH29" si="13">IF(ROUND(AF9+AF9*0.1,2)&lt;10,IF(ROUND(AF9+AF9*0.1,2)=1,1.09,IF(ROUND(AF9+AF9*0.1,2)=2,2.09,IF(ROUND(AF9+AF9*0.1,2)=3,3.09,IF(ROUND(AF9+AF9*0.1,2)=4,4.09,IF(ROUND(AF9+AF9*0.1,2)=5,5.09,IF(ROUND(AF9+AF9*0.1,2)=6,6.09,IF(ROUND(AF9+AF9*0.1,2)=7,7.09,IF(ROUND(AF9+AF9*0.1,2)=8,8.09,IF(ROUND(AF9+AF9*0.1,2)=9,9.09,REPLACE(ROUND(AF9+AF9*0.1,2),4,1,9)))))))))),IF(AND(ROUND(AF9+AF9*0.1,2)&gt;=10,ROUND(AF9+AF9*0.1,2)&lt;=99.99),IF(ROUND(AF9+AF9*0.1,2)-LEFT(ROUND(AF9+AF9*0.1,2),2)&lt;=0.49,LEFT(ROUND(AF9+AF9*0.1,2),2)+0.49,IF(ROUND(AF9+AF9*0.1,2)-LEFT(ROUND(AF9+AF9*0.1,2),2)&gt;0.49,LEFT(ROUND(AF9+AF9*0.1,2),2)+0.99)),IF(AND(ROUND(AF9+AF9*0.1,2)&gt;=100,ROUND(AF9+AF9*0.1,2)&lt;=999.99),REPLACE(ROUND(AF9+AF9*0.1,2),3,4,9),IF(AND(ROUND(AF9+AF9*0.1,2)&gt;=1000),REPLACE(ROUND(AF9+AF9*0.1,2),3,5,99)))))</f>
        <v>18.989999999999998</v>
      </c>
      <c r="AI9" s="40" t="str">
        <f t="shared" ref="AI9:AI29" si="14">IF(ROUND(AG9+AG9*0.1,2)&lt;10,IF(ROUND(AG9+AG9*0.1,2)=1,1.09,IF(ROUND(AG9+AG9*0.1,2)=2,2.09,IF(ROUND(AG9+AG9*0.1,2)=3,3.09,IF(ROUND(AG9+AG9*0.1,2)=4,4.09,IF(ROUND(AG9+AG9*0.1,2)=5,5.09,IF(ROUND(AG9+AG9*0.1,2)=6,6.09,IF(ROUND(AG9+AG9*0.1,2)=7,7.09,IF(ROUND(AG9+AG9*0.1,2)=8,8.09,IF(ROUND(AG9+AG9*0.1,2)=9,9.09,REPLACE(ROUND(AG9+AG9*0.1,2),4,1,9)))))))))),IF(AND(ROUND(AG9+AG9*0.1,2)&gt;=10,ROUND(AG9+AG9*0.1,2)&lt;=99.99),IF(ROUND(AG9+AG9*0.1,2)-LEFT(ROUND(AG9+AG9*0.1,2),2)&lt;=0.49,LEFT(ROUND(AG9+AG9*0.1,2),2)+0.49,IF(ROUND(AG9+AG9*0.1,2)-LEFT(ROUND(AG9+AG9*0.1,2),2)&gt;0.49,LEFT(ROUND(AG9+AG9*0.1,2),2)+0.99)),IF(AND(ROUND(AG9+AG9*0.1,2)&gt;=100,ROUND(AG9+AG9*0.1,2)&lt;=999.99),REPLACE(ROUND(AG9+AG9*0.1,2),3,4,9),IF(AND(ROUND(AG9+AG9*0.1,2)&gt;=1000),REPLACE(ROUND(AG9+AG9*0.1,2),3,5,99)))))</f>
        <v>3,59</v>
      </c>
      <c r="AJ9" s="40">
        <f t="shared" ref="AJ9:AJ29" si="15">IF(ROUND(AH9+AH9*0.1,2)&lt;10,IF(ROUND(AH9+AH9*0.1,2)=1,1.09,IF(ROUND(AH9+AH9*0.1,2)=2,2.09,IF(ROUND(AH9+AH9*0.1,2)=3,3.09,IF(ROUND(AH9+AH9*0.1,2)=4,4.09,IF(ROUND(AH9+AH9*0.1,2)=5,5.09,IF(ROUND(AH9+AH9*0.1,2)=6,6.09,IF(ROUND(AH9+AH9*0.1,2)=7,7.09,IF(ROUND(AH9+AH9*0.1,2)=8,8.09,IF(ROUND(AH9+AH9*0.1,2)=9,9.09,REPLACE(ROUND(AH9+AH9*0.1,2),4,1,9)))))))))),IF(AND(ROUND(AH9+AH9*0.1,2)&gt;=10,ROUND(AH9+AH9*0.1,2)&lt;=99.99),IF(ROUND(AH9+AH9*0.1,2)-LEFT(ROUND(AH9+AH9*0.1,2),2)&lt;=0.49,LEFT(ROUND(AH9+AH9*0.1,2),2)+0.49,IF(ROUND(AH9+AH9*0.1,2)-LEFT(ROUND(AH9+AH9*0.1,2),2)&gt;0.49,LEFT(ROUND(AH9+AH9*0.1,2),2)+0.99)),IF(AND(ROUND(AH9+AH9*0.1,2)&gt;=100,ROUND(AH9+AH9*0.1,2)&lt;=999.99),REPLACE(ROUND(AH9+AH9*0.1,2),3,4,9),IF(AND(ROUND(AH9+AH9*0.1,2)&gt;=1000),REPLACE(ROUND(AH9+AH9*0.1,2),3,5,99)))))</f>
        <v>20.99</v>
      </c>
      <c r="AK9" s="40">
        <f t="shared" ref="AK9:AK29" si="16">T9-AC9</f>
        <v>0.18999999999999995</v>
      </c>
      <c r="AL9" s="58">
        <f t="shared" ref="AL9:AL29" si="17">W9-AE9</f>
        <v>0.33333333333333304</v>
      </c>
      <c r="AM9" s="58">
        <f t="shared" ref="AM9:AM29" si="18">X9-AF9</f>
        <v>2</v>
      </c>
      <c r="AN9" s="41">
        <v>64300101</v>
      </c>
      <c r="AO9" s="41">
        <v>64300001</v>
      </c>
    </row>
    <row r="10" spans="1:42" s="22" customFormat="1" ht="12.75" customHeight="1">
      <c r="A10" s="20"/>
      <c r="B10" s="20"/>
      <c r="C10" s="21">
        <v>23424084</v>
      </c>
      <c r="D10" s="21">
        <v>32012</v>
      </c>
      <c r="E10" s="21">
        <v>32794</v>
      </c>
      <c r="F10" s="20">
        <v>4008486004013</v>
      </c>
      <c r="G10" s="20" t="s">
        <v>139</v>
      </c>
      <c r="H10" s="22" t="s">
        <v>26</v>
      </c>
      <c r="I10" s="22" t="s">
        <v>79</v>
      </c>
      <c r="J10" s="24">
        <v>12</v>
      </c>
      <c r="K10" s="21">
        <v>112</v>
      </c>
      <c r="L10" s="25" t="s">
        <v>2</v>
      </c>
      <c r="M10" s="25"/>
      <c r="N10" s="26" t="s">
        <v>156</v>
      </c>
      <c r="O10" s="27">
        <v>0.19</v>
      </c>
      <c r="P10" s="27">
        <v>0.19</v>
      </c>
      <c r="Q10" s="26">
        <v>1183</v>
      </c>
      <c r="R10" s="26">
        <v>202030</v>
      </c>
      <c r="S10" s="26"/>
      <c r="T10" s="32">
        <v>0.59</v>
      </c>
      <c r="U10" s="32">
        <f t="shared" si="4"/>
        <v>7.08</v>
      </c>
      <c r="V10" s="28">
        <f t="shared" si="5"/>
        <v>0.23337579617834403</v>
      </c>
      <c r="W10" s="34">
        <f t="shared" si="6"/>
        <v>0.91583333333333339</v>
      </c>
      <c r="X10" s="43">
        <v>10.99</v>
      </c>
      <c r="Y10" s="34" t="str">
        <f t="shared" si="7"/>
        <v>1,09</v>
      </c>
      <c r="Z10" s="34">
        <f t="shared" si="8"/>
        <v>12.49</v>
      </c>
      <c r="AA10" s="34" t="str">
        <f t="shared" si="9"/>
        <v>1,29</v>
      </c>
      <c r="AB10" s="34">
        <f t="shared" si="10"/>
        <v>13.99</v>
      </c>
      <c r="AC10" s="35">
        <v>0.5</v>
      </c>
      <c r="AD10" s="39">
        <f t="shared" si="11"/>
        <v>0.24762908324552169</v>
      </c>
      <c r="AE10" s="58">
        <f t="shared" si="1"/>
        <v>0.79083333333333339</v>
      </c>
      <c r="AF10" s="58">
        <v>9.49</v>
      </c>
      <c r="AG10" s="40" t="str">
        <f t="shared" si="12"/>
        <v>0,89</v>
      </c>
      <c r="AH10" s="40">
        <f t="shared" si="13"/>
        <v>10.49</v>
      </c>
      <c r="AI10" s="40" t="str">
        <f t="shared" si="14"/>
        <v>0,99</v>
      </c>
      <c r="AJ10" s="40">
        <f t="shared" si="15"/>
        <v>11.99</v>
      </c>
      <c r="AK10" s="40">
        <f t="shared" si="16"/>
        <v>8.9999999999999969E-2</v>
      </c>
      <c r="AL10" s="58">
        <f t="shared" si="17"/>
        <v>0.125</v>
      </c>
      <c r="AM10" s="58">
        <f t="shared" si="18"/>
        <v>1.5</v>
      </c>
      <c r="AN10" s="41">
        <v>64300101</v>
      </c>
      <c r="AO10" s="41">
        <v>64300001</v>
      </c>
    </row>
    <row r="11" spans="1:42" s="22" customFormat="1" ht="12.75" customHeight="1">
      <c r="A11" s="20" t="s">
        <v>10</v>
      </c>
      <c r="B11" s="20">
        <v>23424016</v>
      </c>
      <c r="C11" s="21">
        <v>23424016</v>
      </c>
      <c r="D11" s="21">
        <v>32013</v>
      </c>
      <c r="E11" s="21">
        <v>32761</v>
      </c>
      <c r="F11" s="20">
        <v>4008486000701</v>
      </c>
      <c r="G11" s="20" t="s">
        <v>138</v>
      </c>
      <c r="H11" s="22" t="s">
        <v>27</v>
      </c>
      <c r="I11" s="22" t="s">
        <v>65</v>
      </c>
      <c r="J11" s="24">
        <v>6</v>
      </c>
      <c r="K11" s="21">
        <v>64</v>
      </c>
      <c r="L11" s="25" t="s">
        <v>2</v>
      </c>
      <c r="M11" s="25"/>
      <c r="N11" s="26" t="s">
        <v>156</v>
      </c>
      <c r="O11" s="27">
        <v>0.19</v>
      </c>
      <c r="P11" s="27">
        <v>0.19</v>
      </c>
      <c r="Q11" s="26">
        <v>1183</v>
      </c>
      <c r="R11" s="26">
        <v>202030</v>
      </c>
      <c r="S11" s="26"/>
      <c r="T11" s="37">
        <v>1.9</v>
      </c>
      <c r="U11" s="37">
        <f t="shared" si="4"/>
        <v>11.399999999999999</v>
      </c>
      <c r="V11" s="28">
        <f t="shared" si="5"/>
        <v>0.28562401263823073</v>
      </c>
      <c r="W11" s="34">
        <f t="shared" si="6"/>
        <v>3.1649999999999996</v>
      </c>
      <c r="X11" s="43">
        <v>18.989999999999998</v>
      </c>
      <c r="Y11" s="34" t="str">
        <f t="shared" si="7"/>
        <v>3,49</v>
      </c>
      <c r="Z11" s="34">
        <f t="shared" si="8"/>
        <v>20.99</v>
      </c>
      <c r="AA11" s="34" t="str">
        <f t="shared" si="9"/>
        <v>3,89</v>
      </c>
      <c r="AB11" s="34">
        <f t="shared" si="10"/>
        <v>23.49</v>
      </c>
      <c r="AC11" s="42">
        <v>1.65</v>
      </c>
      <c r="AD11" s="39">
        <f t="shared" si="11"/>
        <v>0.3065921130076516</v>
      </c>
      <c r="AE11" s="58">
        <f t="shared" si="1"/>
        <v>2.8316666666666666</v>
      </c>
      <c r="AF11" s="58">
        <v>16.989999999999998</v>
      </c>
      <c r="AG11" s="40" t="str">
        <f t="shared" si="12"/>
        <v>3,19</v>
      </c>
      <c r="AH11" s="40">
        <f t="shared" si="13"/>
        <v>18.989999999999998</v>
      </c>
      <c r="AI11" s="40" t="str">
        <f t="shared" si="14"/>
        <v>3,59</v>
      </c>
      <c r="AJ11" s="40">
        <f t="shared" si="15"/>
        <v>20.99</v>
      </c>
      <c r="AK11" s="40">
        <f t="shared" si="16"/>
        <v>0.25</v>
      </c>
      <c r="AL11" s="58">
        <f t="shared" si="17"/>
        <v>0.33333333333333304</v>
      </c>
      <c r="AM11" s="58">
        <f t="shared" si="18"/>
        <v>2</v>
      </c>
      <c r="AN11" s="41">
        <v>64300101</v>
      </c>
      <c r="AO11" s="41">
        <v>64300001</v>
      </c>
    </row>
    <row r="12" spans="1:42" s="22" customFormat="1" ht="12.75" customHeight="1">
      <c r="A12" s="20" t="s">
        <v>9</v>
      </c>
      <c r="B12" s="20">
        <v>23424018</v>
      </c>
      <c r="C12" s="21">
        <v>23424018</v>
      </c>
      <c r="D12" s="21">
        <v>32018</v>
      </c>
      <c r="E12" s="21">
        <v>32762</v>
      </c>
      <c r="F12" s="20">
        <v>4008486000794</v>
      </c>
      <c r="G12" s="20" t="s">
        <v>137</v>
      </c>
      <c r="H12" s="22" t="s">
        <v>28</v>
      </c>
      <c r="I12" s="22" t="s">
        <v>66</v>
      </c>
      <c r="J12" s="24">
        <v>6</v>
      </c>
      <c r="K12" s="21">
        <v>64</v>
      </c>
      <c r="L12" s="48" t="s">
        <v>2</v>
      </c>
      <c r="M12" s="48"/>
      <c r="N12" s="26" t="s">
        <v>156</v>
      </c>
      <c r="O12" s="49">
        <v>0.19</v>
      </c>
      <c r="P12" s="27">
        <v>0.19</v>
      </c>
      <c r="Q12" s="31">
        <v>1183</v>
      </c>
      <c r="R12" s="26">
        <v>202030</v>
      </c>
      <c r="S12" s="26"/>
      <c r="T12" s="32">
        <v>1.45</v>
      </c>
      <c r="U12" s="32">
        <f t="shared" si="4"/>
        <v>8.6999999999999993</v>
      </c>
      <c r="V12" s="28">
        <f t="shared" si="5"/>
        <v>0.30933955970647109</v>
      </c>
      <c r="W12" s="34">
        <f t="shared" si="6"/>
        <v>2.4983333333333335</v>
      </c>
      <c r="X12" s="43">
        <v>14.99</v>
      </c>
      <c r="Y12" s="34" t="str">
        <f t="shared" si="7"/>
        <v>2,79</v>
      </c>
      <c r="Z12" s="34">
        <f t="shared" si="8"/>
        <v>16.489999999999998</v>
      </c>
      <c r="AA12" s="34" t="str">
        <f t="shared" si="9"/>
        <v>3,09</v>
      </c>
      <c r="AB12" s="34">
        <f t="shared" si="10"/>
        <v>18.489999999999998</v>
      </c>
      <c r="AC12" s="35">
        <v>1.2150000000000001</v>
      </c>
      <c r="AD12" s="39">
        <f t="shared" si="11"/>
        <v>0.27647206005004171</v>
      </c>
      <c r="AE12" s="58">
        <f t="shared" si="1"/>
        <v>1.9983333333333333</v>
      </c>
      <c r="AF12" s="58">
        <v>11.99</v>
      </c>
      <c r="AG12" s="40" t="str">
        <f t="shared" si="12"/>
        <v>2,29</v>
      </c>
      <c r="AH12" s="40">
        <f t="shared" si="13"/>
        <v>13.49</v>
      </c>
      <c r="AI12" s="40" t="str">
        <f t="shared" si="14"/>
        <v>2,59</v>
      </c>
      <c r="AJ12" s="40">
        <f t="shared" si="15"/>
        <v>14.99</v>
      </c>
      <c r="AK12" s="40">
        <f t="shared" si="16"/>
        <v>0.23499999999999988</v>
      </c>
      <c r="AL12" s="58">
        <f t="shared" si="17"/>
        <v>0.50000000000000022</v>
      </c>
      <c r="AM12" s="58">
        <f t="shared" si="18"/>
        <v>3</v>
      </c>
      <c r="AN12" s="52">
        <v>64300101</v>
      </c>
      <c r="AO12" s="52">
        <v>64300001</v>
      </c>
    </row>
    <row r="13" spans="1:42" s="22" customFormat="1" ht="12.75" customHeight="1">
      <c r="A13" s="20" t="s">
        <v>15</v>
      </c>
      <c r="B13" s="20">
        <v>23424011</v>
      </c>
      <c r="C13" s="21">
        <v>23424011</v>
      </c>
      <c r="D13" s="29">
        <v>32020</v>
      </c>
      <c r="E13" s="29">
        <v>32764</v>
      </c>
      <c r="F13" s="20">
        <v>4008486003801</v>
      </c>
      <c r="G13" s="20" t="s">
        <v>136</v>
      </c>
      <c r="H13" s="30" t="s">
        <v>29</v>
      </c>
      <c r="I13" s="30" t="s">
        <v>68</v>
      </c>
      <c r="J13" s="24">
        <v>6</v>
      </c>
      <c r="K13" s="21">
        <v>64</v>
      </c>
      <c r="L13" s="25" t="s">
        <v>2</v>
      </c>
      <c r="M13" s="25"/>
      <c r="N13" s="26" t="s">
        <v>156</v>
      </c>
      <c r="O13" s="27">
        <v>0.19</v>
      </c>
      <c r="P13" s="27">
        <v>0.19</v>
      </c>
      <c r="Q13" s="26">
        <v>1183</v>
      </c>
      <c r="R13" s="26">
        <v>202030</v>
      </c>
      <c r="S13" s="26"/>
      <c r="T13" s="32">
        <v>1.1850000000000001</v>
      </c>
      <c r="U13" s="32">
        <f t="shared" si="4"/>
        <v>7.11</v>
      </c>
      <c r="V13" s="28">
        <f t="shared" si="5"/>
        <v>0.29433694745621358</v>
      </c>
      <c r="W13" s="34">
        <f t="shared" si="6"/>
        <v>1.9983333333333333</v>
      </c>
      <c r="X13" s="43">
        <v>11.99</v>
      </c>
      <c r="Y13" s="34" t="str">
        <f t="shared" si="7"/>
        <v>2,29</v>
      </c>
      <c r="Z13" s="34">
        <f t="shared" si="8"/>
        <v>13.49</v>
      </c>
      <c r="AA13" s="34" t="str">
        <f t="shared" si="9"/>
        <v>2,59</v>
      </c>
      <c r="AB13" s="34">
        <f t="shared" si="10"/>
        <v>14.99</v>
      </c>
      <c r="AC13" s="35">
        <v>0.96499999999999997</v>
      </c>
      <c r="AD13" s="39">
        <f t="shared" si="11"/>
        <v>0.31030030030030031</v>
      </c>
      <c r="AE13" s="58">
        <f t="shared" si="1"/>
        <v>1.665</v>
      </c>
      <c r="AF13" s="58">
        <v>9.99</v>
      </c>
      <c r="AG13" s="40" t="str">
        <f t="shared" si="12"/>
        <v>1,89</v>
      </c>
      <c r="AH13" s="40">
        <f t="shared" si="13"/>
        <v>10.99</v>
      </c>
      <c r="AI13" s="40" t="str">
        <f t="shared" si="14"/>
        <v>2,09</v>
      </c>
      <c r="AJ13" s="40">
        <f t="shared" si="15"/>
        <v>12.49</v>
      </c>
      <c r="AK13" s="40">
        <f t="shared" si="16"/>
        <v>0.22000000000000008</v>
      </c>
      <c r="AL13" s="58">
        <f t="shared" si="17"/>
        <v>0.33333333333333326</v>
      </c>
      <c r="AM13" s="58">
        <f t="shared" si="18"/>
        <v>2</v>
      </c>
      <c r="AN13" s="41">
        <v>64300101</v>
      </c>
      <c r="AO13" s="41">
        <v>64300001</v>
      </c>
    </row>
    <row r="14" spans="1:42" s="22" customFormat="1" ht="12.75" customHeight="1">
      <c r="A14" s="20">
        <v>4008486004501</v>
      </c>
      <c r="B14" s="20">
        <v>23424013</v>
      </c>
      <c r="C14" s="21">
        <v>23424013</v>
      </c>
      <c r="D14" s="29">
        <v>32021</v>
      </c>
      <c r="E14" s="29">
        <v>32770</v>
      </c>
      <c r="F14" s="20">
        <v>4008486004501</v>
      </c>
      <c r="G14" s="20" t="s">
        <v>135</v>
      </c>
      <c r="H14" s="30" t="s">
        <v>30</v>
      </c>
      <c r="I14" s="30" t="s">
        <v>70</v>
      </c>
      <c r="J14" s="24">
        <v>6</v>
      </c>
      <c r="K14" s="21">
        <v>64</v>
      </c>
      <c r="L14" s="25" t="s">
        <v>2</v>
      </c>
      <c r="M14" s="25"/>
      <c r="N14" s="26" t="s">
        <v>156</v>
      </c>
      <c r="O14" s="27">
        <v>0.19</v>
      </c>
      <c r="P14" s="27">
        <v>0.19</v>
      </c>
      <c r="Q14" s="26">
        <v>1183</v>
      </c>
      <c r="R14" s="26">
        <v>202030</v>
      </c>
      <c r="S14" s="26"/>
      <c r="T14" s="56">
        <v>1.59</v>
      </c>
      <c r="U14" s="56">
        <f t="shared" si="4"/>
        <v>9.5400000000000009</v>
      </c>
      <c r="V14" s="28">
        <f t="shared" si="5"/>
        <v>0.2426551034022682</v>
      </c>
      <c r="W14" s="34">
        <f t="shared" si="6"/>
        <v>2.4983333333333335</v>
      </c>
      <c r="X14" s="43">
        <v>14.99</v>
      </c>
      <c r="Y14" s="34" t="str">
        <f t="shared" si="7"/>
        <v>2,79</v>
      </c>
      <c r="Z14" s="34">
        <f t="shared" si="8"/>
        <v>16.489999999999998</v>
      </c>
      <c r="AA14" s="34" t="str">
        <f t="shared" si="9"/>
        <v>3,09</v>
      </c>
      <c r="AB14" s="34">
        <f t="shared" si="10"/>
        <v>18.489999999999998</v>
      </c>
      <c r="AC14" s="57">
        <v>1.4</v>
      </c>
      <c r="AD14" s="39">
        <f t="shared" si="11"/>
        <v>0.23048498845265605</v>
      </c>
      <c r="AE14" s="58">
        <f t="shared" si="1"/>
        <v>2.165</v>
      </c>
      <c r="AF14" s="58">
        <v>12.99</v>
      </c>
      <c r="AG14" s="58" t="str">
        <f t="shared" si="12"/>
        <v>2,39</v>
      </c>
      <c r="AH14" s="58">
        <f t="shared" si="13"/>
        <v>14.49</v>
      </c>
      <c r="AI14" s="58" t="str">
        <f t="shared" si="14"/>
        <v>2,69</v>
      </c>
      <c r="AJ14" s="58">
        <f t="shared" si="15"/>
        <v>15.99</v>
      </c>
      <c r="AK14" s="58">
        <f t="shared" si="16"/>
        <v>0.19000000000000017</v>
      </c>
      <c r="AL14" s="58">
        <f t="shared" si="17"/>
        <v>0.33333333333333348</v>
      </c>
      <c r="AM14" s="58">
        <f t="shared" si="18"/>
        <v>2</v>
      </c>
      <c r="AN14" s="41">
        <v>64300101</v>
      </c>
      <c r="AO14" s="41">
        <v>64300001</v>
      </c>
    </row>
    <row r="15" spans="1:42" s="22" customFormat="1" ht="12.75" customHeight="1">
      <c r="A15" s="20"/>
      <c r="B15" s="20"/>
      <c r="C15" s="21">
        <v>23424082</v>
      </c>
      <c r="D15" s="29">
        <v>32022</v>
      </c>
      <c r="E15" s="29">
        <v>32823</v>
      </c>
      <c r="F15" s="20">
        <v>4008486004716</v>
      </c>
      <c r="G15" s="20" t="s">
        <v>134</v>
      </c>
      <c r="H15" s="30" t="s">
        <v>31</v>
      </c>
      <c r="I15" s="30" t="s">
        <v>81</v>
      </c>
      <c r="J15" s="24">
        <v>12</v>
      </c>
      <c r="K15" s="21">
        <v>112</v>
      </c>
      <c r="L15" s="25" t="s">
        <v>2</v>
      </c>
      <c r="M15" s="25"/>
      <c r="N15" s="26" t="s">
        <v>156</v>
      </c>
      <c r="O15" s="27">
        <v>0.19</v>
      </c>
      <c r="P15" s="27">
        <v>0.19</v>
      </c>
      <c r="Q15" s="26">
        <v>1183</v>
      </c>
      <c r="R15" s="26">
        <v>202030</v>
      </c>
      <c r="S15" s="26"/>
      <c r="T15" s="56">
        <v>0.5</v>
      </c>
      <c r="U15" s="56">
        <f t="shared" si="4"/>
        <v>6</v>
      </c>
      <c r="V15" s="28">
        <f t="shared" si="5"/>
        <v>0.28528528528528529</v>
      </c>
      <c r="W15" s="34">
        <f t="shared" si="6"/>
        <v>0.83250000000000002</v>
      </c>
      <c r="X15" s="43">
        <v>9.99</v>
      </c>
      <c r="Y15" s="34" t="str">
        <f t="shared" si="7"/>
        <v>0,99</v>
      </c>
      <c r="Z15" s="34">
        <f t="shared" si="8"/>
        <v>10.99</v>
      </c>
      <c r="AA15" s="34" t="str">
        <f t="shared" si="9"/>
        <v>1,09</v>
      </c>
      <c r="AB15" s="34">
        <f t="shared" si="10"/>
        <v>12.49</v>
      </c>
      <c r="AC15" s="57">
        <v>0.43</v>
      </c>
      <c r="AD15" s="39">
        <f t="shared" si="11"/>
        <v>0.23148936170212767</v>
      </c>
      <c r="AE15" s="58">
        <f t="shared" si="1"/>
        <v>0.66583333333333339</v>
      </c>
      <c r="AF15" s="58">
        <v>7.99</v>
      </c>
      <c r="AG15" s="40" t="str">
        <f t="shared" si="12"/>
        <v>0,79</v>
      </c>
      <c r="AH15" s="40" t="str">
        <f t="shared" si="13"/>
        <v>8,79</v>
      </c>
      <c r="AI15" s="40" t="str">
        <f t="shared" si="14"/>
        <v>0,89</v>
      </c>
      <c r="AJ15" s="40" t="str">
        <f t="shared" si="15"/>
        <v>9,69</v>
      </c>
      <c r="AK15" s="58">
        <f t="shared" si="16"/>
        <v>7.0000000000000007E-2</v>
      </c>
      <c r="AL15" s="58">
        <f t="shared" si="17"/>
        <v>0.16666666666666663</v>
      </c>
      <c r="AM15" s="58">
        <f t="shared" si="18"/>
        <v>2</v>
      </c>
      <c r="AN15" s="41">
        <v>64300101</v>
      </c>
      <c r="AO15" s="41">
        <v>64300001</v>
      </c>
    </row>
    <row r="16" spans="1:42" s="22" customFormat="1" ht="12.75" customHeight="1">
      <c r="A16" s="20" t="s">
        <v>14</v>
      </c>
      <c r="B16" s="20">
        <v>23424014</v>
      </c>
      <c r="C16" s="21">
        <v>23424014</v>
      </c>
      <c r="D16" s="29">
        <v>32024</v>
      </c>
      <c r="E16" s="21">
        <v>32771</v>
      </c>
      <c r="F16" s="20">
        <v>4008486001739</v>
      </c>
      <c r="G16" s="20" t="s">
        <v>133</v>
      </c>
      <c r="H16" s="30" t="s">
        <v>32</v>
      </c>
      <c r="I16" s="30" t="s">
        <v>71</v>
      </c>
      <c r="J16" s="24">
        <v>6</v>
      </c>
      <c r="K16" s="21">
        <v>64</v>
      </c>
      <c r="L16" s="25" t="s">
        <v>2</v>
      </c>
      <c r="M16" s="25"/>
      <c r="N16" s="26" t="s">
        <v>156</v>
      </c>
      <c r="O16" s="27">
        <v>0.19</v>
      </c>
      <c r="P16" s="27">
        <v>0.19</v>
      </c>
      <c r="Q16" s="26">
        <v>1183</v>
      </c>
      <c r="R16" s="26">
        <v>202030</v>
      </c>
      <c r="S16" s="26"/>
      <c r="T16" s="56">
        <v>1.93</v>
      </c>
      <c r="U16" s="56">
        <f t="shared" si="4"/>
        <v>11.58</v>
      </c>
      <c r="V16" s="28">
        <f t="shared" si="5"/>
        <v>0.27434439178515008</v>
      </c>
      <c r="W16" s="60">
        <f t="shared" si="6"/>
        <v>3.1649999999999996</v>
      </c>
      <c r="X16" s="59">
        <v>18.989999999999998</v>
      </c>
      <c r="Y16" s="34" t="str">
        <f t="shared" si="7"/>
        <v>3,49</v>
      </c>
      <c r="Z16" s="34">
        <f t="shared" si="8"/>
        <v>20.99</v>
      </c>
      <c r="AA16" s="34" t="str">
        <f t="shared" si="9"/>
        <v>3,89</v>
      </c>
      <c r="AB16" s="34">
        <f t="shared" si="10"/>
        <v>23.49</v>
      </c>
      <c r="AC16" s="57">
        <v>1.72</v>
      </c>
      <c r="AD16" s="39">
        <f t="shared" si="11"/>
        <v>0.27717480871100642</v>
      </c>
      <c r="AE16" s="58">
        <f t="shared" si="1"/>
        <v>2.8316666666666666</v>
      </c>
      <c r="AF16" s="58">
        <v>16.989999999999998</v>
      </c>
      <c r="AG16" s="58" t="str">
        <f t="shared" si="12"/>
        <v>3,19</v>
      </c>
      <c r="AH16" s="58">
        <f t="shared" si="13"/>
        <v>18.989999999999998</v>
      </c>
      <c r="AI16" s="58" t="str">
        <f t="shared" si="14"/>
        <v>3,59</v>
      </c>
      <c r="AJ16" s="58">
        <f t="shared" si="15"/>
        <v>20.99</v>
      </c>
      <c r="AK16" s="58">
        <f t="shared" si="16"/>
        <v>0.20999999999999996</v>
      </c>
      <c r="AL16" s="58">
        <f t="shared" si="17"/>
        <v>0.33333333333333304</v>
      </c>
      <c r="AM16" s="58">
        <f t="shared" si="18"/>
        <v>2</v>
      </c>
      <c r="AN16" s="41">
        <v>64300101</v>
      </c>
      <c r="AO16" s="41">
        <v>64300001</v>
      </c>
    </row>
    <row r="17" spans="1:41" s="22" customFormat="1" ht="12.75" customHeight="1">
      <c r="A17" s="20" t="s">
        <v>12</v>
      </c>
      <c r="B17" s="20">
        <v>23424010</v>
      </c>
      <c r="C17" s="21">
        <v>23424010</v>
      </c>
      <c r="D17" s="29">
        <v>32028</v>
      </c>
      <c r="E17" s="29">
        <v>32709</v>
      </c>
      <c r="F17" s="20">
        <v>4008486000077</v>
      </c>
      <c r="G17" s="20" t="s">
        <v>132</v>
      </c>
      <c r="H17" s="30" t="s">
        <v>33</v>
      </c>
      <c r="I17" s="23" t="s">
        <v>54</v>
      </c>
      <c r="J17" s="24">
        <v>6</v>
      </c>
      <c r="K17" s="21">
        <v>64</v>
      </c>
      <c r="L17" s="25" t="s">
        <v>2</v>
      </c>
      <c r="M17" s="25"/>
      <c r="N17" s="26" t="s">
        <v>156</v>
      </c>
      <c r="O17" s="27">
        <v>0.19</v>
      </c>
      <c r="P17" s="27">
        <v>0.19</v>
      </c>
      <c r="Q17" s="21">
        <v>1183</v>
      </c>
      <c r="R17" s="26">
        <v>202030</v>
      </c>
      <c r="S17" s="26"/>
      <c r="T17" s="32">
        <v>1.165</v>
      </c>
      <c r="U17" s="32">
        <f t="shared" si="4"/>
        <v>6.99</v>
      </c>
      <c r="V17" s="28">
        <f t="shared" si="5"/>
        <v>0.2431210191082803</v>
      </c>
      <c r="W17" s="34">
        <f t="shared" si="6"/>
        <v>1.8316666666666668</v>
      </c>
      <c r="X17" s="43">
        <v>10.99</v>
      </c>
      <c r="Y17" s="34" t="str">
        <f t="shared" si="7"/>
        <v>2,09</v>
      </c>
      <c r="Z17" s="34">
        <f t="shared" si="8"/>
        <v>12.49</v>
      </c>
      <c r="AA17" s="34" t="str">
        <f t="shared" si="9"/>
        <v>2,39</v>
      </c>
      <c r="AB17" s="34">
        <f t="shared" si="10"/>
        <v>13.99</v>
      </c>
      <c r="AC17" s="35">
        <v>0.54</v>
      </c>
      <c r="AD17" s="39">
        <f t="shared" si="11"/>
        <v>0.27115311909262757</v>
      </c>
      <c r="AE17" s="58">
        <f t="shared" si="1"/>
        <v>0.88166666666666671</v>
      </c>
      <c r="AF17" s="58">
        <v>5.29</v>
      </c>
      <c r="AG17" s="40" t="str">
        <f t="shared" si="12"/>
        <v>0,99</v>
      </c>
      <c r="AH17" s="40" t="str">
        <f t="shared" si="13"/>
        <v>5,89</v>
      </c>
      <c r="AI17" s="40" t="str">
        <f t="shared" si="14"/>
        <v>1,09</v>
      </c>
      <c r="AJ17" s="40" t="str">
        <f t="shared" si="15"/>
        <v>6,49</v>
      </c>
      <c r="AK17" s="40">
        <f t="shared" si="16"/>
        <v>0.625</v>
      </c>
      <c r="AL17" s="58">
        <f t="shared" si="17"/>
        <v>0.95000000000000007</v>
      </c>
      <c r="AM17" s="58">
        <f t="shared" si="18"/>
        <v>5.7</v>
      </c>
      <c r="AN17" s="41">
        <v>64300101</v>
      </c>
      <c r="AO17" s="41">
        <v>64300001</v>
      </c>
    </row>
    <row r="18" spans="1:41" s="22" customFormat="1" ht="12.75" customHeight="1">
      <c r="A18" s="20" t="s">
        <v>6</v>
      </c>
      <c r="B18" s="20">
        <v>23424019</v>
      </c>
      <c r="C18" s="21">
        <v>23424019</v>
      </c>
      <c r="D18" s="29">
        <v>32033</v>
      </c>
      <c r="E18" s="21">
        <v>32763</v>
      </c>
      <c r="F18" s="20">
        <v>4008486000749</v>
      </c>
      <c r="G18" s="20" t="s">
        <v>131</v>
      </c>
      <c r="H18" s="30" t="s">
        <v>34</v>
      </c>
      <c r="I18" s="30" t="s">
        <v>67</v>
      </c>
      <c r="J18" s="24">
        <v>6</v>
      </c>
      <c r="K18" s="21">
        <v>64</v>
      </c>
      <c r="L18" s="25" t="s">
        <v>2</v>
      </c>
      <c r="M18" s="25"/>
      <c r="N18" s="26" t="s">
        <v>156</v>
      </c>
      <c r="O18" s="27">
        <v>0.19</v>
      </c>
      <c r="P18" s="27">
        <v>0.19</v>
      </c>
      <c r="Q18" s="26">
        <v>1183</v>
      </c>
      <c r="R18" s="26">
        <v>202030</v>
      </c>
      <c r="S18" s="26"/>
      <c r="T18" s="32">
        <v>1.085</v>
      </c>
      <c r="U18" s="32">
        <f t="shared" si="4"/>
        <v>6.51</v>
      </c>
      <c r="V18" s="28">
        <f t="shared" si="5"/>
        <v>0.29509554140127398</v>
      </c>
      <c r="W18" s="34">
        <f t="shared" si="6"/>
        <v>1.8316666666666668</v>
      </c>
      <c r="X18" s="43">
        <v>10.99</v>
      </c>
      <c r="Y18" s="34" t="str">
        <f t="shared" si="7"/>
        <v>2,09</v>
      </c>
      <c r="Z18" s="34">
        <f t="shared" si="8"/>
        <v>12.49</v>
      </c>
      <c r="AA18" s="34" t="str">
        <f t="shared" si="9"/>
        <v>2,39</v>
      </c>
      <c r="AB18" s="34">
        <f t="shared" si="10"/>
        <v>13.99</v>
      </c>
      <c r="AC18" s="35">
        <v>0.94499999999999995</v>
      </c>
      <c r="AD18" s="39">
        <f t="shared" si="11"/>
        <v>0.32459459459459461</v>
      </c>
      <c r="AE18" s="58">
        <f t="shared" si="1"/>
        <v>1.665</v>
      </c>
      <c r="AF18" s="58">
        <v>9.99</v>
      </c>
      <c r="AG18" s="40" t="str">
        <f t="shared" si="12"/>
        <v>1,89</v>
      </c>
      <c r="AH18" s="40">
        <f t="shared" si="13"/>
        <v>10.99</v>
      </c>
      <c r="AI18" s="40" t="str">
        <f t="shared" si="14"/>
        <v>2,09</v>
      </c>
      <c r="AJ18" s="40">
        <f t="shared" si="15"/>
        <v>12.49</v>
      </c>
      <c r="AK18" s="40">
        <f t="shared" si="16"/>
        <v>0.14000000000000001</v>
      </c>
      <c r="AL18" s="58">
        <f t="shared" si="17"/>
        <v>0.16666666666666674</v>
      </c>
      <c r="AM18" s="58">
        <f t="shared" si="18"/>
        <v>1</v>
      </c>
      <c r="AN18" s="41">
        <v>64300101</v>
      </c>
      <c r="AO18" s="41">
        <v>64300001</v>
      </c>
    </row>
    <row r="19" spans="1:41" s="22" customFormat="1" ht="12.75" customHeight="1">
      <c r="A19" s="20" t="s">
        <v>13</v>
      </c>
      <c r="B19" s="20">
        <v>23424020</v>
      </c>
      <c r="C19" s="21">
        <v>23424020</v>
      </c>
      <c r="D19" s="29">
        <v>32034</v>
      </c>
      <c r="E19" s="21">
        <v>32710</v>
      </c>
      <c r="F19" s="50" t="s">
        <v>13</v>
      </c>
      <c r="G19" s="20" t="s">
        <v>130</v>
      </c>
      <c r="H19" s="30" t="s">
        <v>35</v>
      </c>
      <c r="I19" s="30" t="s">
        <v>55</v>
      </c>
      <c r="J19" s="24">
        <v>6</v>
      </c>
      <c r="K19" s="21">
        <v>64</v>
      </c>
      <c r="L19" s="25" t="s">
        <v>2</v>
      </c>
      <c r="M19" s="25"/>
      <c r="N19" s="26" t="s">
        <v>156</v>
      </c>
      <c r="O19" s="27">
        <v>0.19</v>
      </c>
      <c r="P19" s="27">
        <v>0.19</v>
      </c>
      <c r="Q19" s="26">
        <v>1183</v>
      </c>
      <c r="R19" s="26">
        <v>202030</v>
      </c>
      <c r="S19" s="26"/>
      <c r="T19" s="32">
        <v>1.2350000000000001</v>
      </c>
      <c r="U19" s="32">
        <f t="shared" si="4"/>
        <v>7.41</v>
      </c>
      <c r="V19" s="28">
        <f t="shared" si="5"/>
        <v>0.26456213511259391</v>
      </c>
      <c r="W19" s="34">
        <f t="shared" si="6"/>
        <v>1.9983333333333333</v>
      </c>
      <c r="X19" s="43">
        <v>11.99</v>
      </c>
      <c r="Y19" s="34" t="str">
        <f t="shared" si="7"/>
        <v>2,29</v>
      </c>
      <c r="Z19" s="34">
        <f t="shared" si="8"/>
        <v>13.49</v>
      </c>
      <c r="AA19" s="34" t="str">
        <f t="shared" si="9"/>
        <v>2,59</v>
      </c>
      <c r="AB19" s="34">
        <f t="shared" si="10"/>
        <v>14.99</v>
      </c>
      <c r="AC19" s="35">
        <v>0.89</v>
      </c>
      <c r="AD19" s="39">
        <f t="shared" si="11"/>
        <v>0.36390390390390392</v>
      </c>
      <c r="AE19" s="58">
        <f t="shared" si="1"/>
        <v>1.665</v>
      </c>
      <c r="AF19" s="58">
        <v>9.99</v>
      </c>
      <c r="AG19" s="40" t="str">
        <f t="shared" si="12"/>
        <v>1,89</v>
      </c>
      <c r="AH19" s="40">
        <f t="shared" si="13"/>
        <v>10.99</v>
      </c>
      <c r="AI19" s="40" t="str">
        <f t="shared" si="14"/>
        <v>2,09</v>
      </c>
      <c r="AJ19" s="40">
        <f t="shared" si="15"/>
        <v>12.49</v>
      </c>
      <c r="AK19" s="40">
        <f t="shared" si="16"/>
        <v>0.34500000000000008</v>
      </c>
      <c r="AL19" s="58">
        <f t="shared" si="17"/>
        <v>0.33333333333333326</v>
      </c>
      <c r="AM19" s="58">
        <f t="shared" si="18"/>
        <v>2</v>
      </c>
      <c r="AN19" s="41">
        <v>64300101</v>
      </c>
      <c r="AO19" s="41">
        <v>64300001</v>
      </c>
    </row>
    <row r="20" spans="1:41" s="22" customFormat="1" ht="12.75" customHeight="1">
      <c r="A20" s="20"/>
      <c r="B20" s="20"/>
      <c r="C20" s="21">
        <v>23424083</v>
      </c>
      <c r="D20" s="29">
        <v>32035</v>
      </c>
      <c r="E20" s="21">
        <v>32797</v>
      </c>
      <c r="F20" s="20">
        <v>4008486000510</v>
      </c>
      <c r="G20" s="20" t="s">
        <v>129</v>
      </c>
      <c r="H20" s="30" t="s">
        <v>36</v>
      </c>
      <c r="I20" s="30" t="s">
        <v>80</v>
      </c>
      <c r="J20" s="24">
        <v>12</v>
      </c>
      <c r="K20" s="21">
        <v>112</v>
      </c>
      <c r="L20" s="25" t="s">
        <v>2</v>
      </c>
      <c r="M20" s="25"/>
      <c r="N20" s="26" t="s">
        <v>156</v>
      </c>
      <c r="O20" s="27">
        <v>0.19</v>
      </c>
      <c r="P20" s="27">
        <v>0.19</v>
      </c>
      <c r="Q20" s="26">
        <v>1183</v>
      </c>
      <c r="R20" s="26">
        <v>202030</v>
      </c>
      <c r="S20" s="26"/>
      <c r="T20" s="32">
        <v>0.46500000000000002</v>
      </c>
      <c r="U20" s="32">
        <f t="shared" si="4"/>
        <v>5.58</v>
      </c>
      <c r="V20" s="28">
        <f t="shared" si="5"/>
        <v>0.26137931034482764</v>
      </c>
      <c r="W20" s="34">
        <f t="shared" si="6"/>
        <v>0.74916666666666665</v>
      </c>
      <c r="X20" s="43">
        <v>8.99</v>
      </c>
      <c r="Y20" s="34" t="str">
        <f t="shared" si="7"/>
        <v>0,89</v>
      </c>
      <c r="Z20" s="34" t="str">
        <f t="shared" si="8"/>
        <v>9,89</v>
      </c>
      <c r="AA20" s="34" t="str">
        <f t="shared" si="9"/>
        <v>0,99</v>
      </c>
      <c r="AB20" s="34">
        <f t="shared" si="10"/>
        <v>10.99</v>
      </c>
      <c r="AC20" s="35">
        <v>0.33500000000000002</v>
      </c>
      <c r="AD20" s="39">
        <f t="shared" si="11"/>
        <v>0.29546391752577311</v>
      </c>
      <c r="AE20" s="58">
        <f t="shared" si="1"/>
        <v>0.5658333333333333</v>
      </c>
      <c r="AF20" s="58">
        <v>6.79</v>
      </c>
      <c r="AG20" s="40" t="str">
        <f t="shared" si="12"/>
        <v>0,69</v>
      </c>
      <c r="AH20" s="40" t="str">
        <f t="shared" si="13"/>
        <v>7,49</v>
      </c>
      <c r="AI20" s="40" t="str">
        <f t="shared" si="14"/>
        <v>0,79</v>
      </c>
      <c r="AJ20" s="40" t="str">
        <f t="shared" si="15"/>
        <v>8,29</v>
      </c>
      <c r="AK20" s="40">
        <f t="shared" si="16"/>
        <v>0.13</v>
      </c>
      <c r="AL20" s="58">
        <f t="shared" si="17"/>
        <v>0.18333333333333335</v>
      </c>
      <c r="AM20" s="58">
        <f t="shared" si="18"/>
        <v>2.2000000000000002</v>
      </c>
      <c r="AN20" s="41">
        <v>64300101</v>
      </c>
      <c r="AO20" s="41">
        <v>64300001</v>
      </c>
    </row>
    <row r="21" spans="1:41" s="22" customFormat="1" ht="12.75" customHeight="1">
      <c r="A21" s="20"/>
      <c r="B21" s="20"/>
      <c r="C21" s="21"/>
      <c r="D21" s="29">
        <v>32038</v>
      </c>
      <c r="E21" s="21">
        <v>32767</v>
      </c>
      <c r="F21" s="20">
        <v>4008486006307</v>
      </c>
      <c r="G21" s="20" t="s">
        <v>128</v>
      </c>
      <c r="H21" s="30" t="s">
        <v>37</v>
      </c>
      <c r="I21" s="30" t="s">
        <v>69</v>
      </c>
      <c r="J21" s="24">
        <v>6</v>
      </c>
      <c r="K21" s="21">
        <v>64</v>
      </c>
      <c r="L21" s="25" t="s">
        <v>2</v>
      </c>
      <c r="M21" s="25"/>
      <c r="N21" s="26" t="s">
        <v>156</v>
      </c>
      <c r="O21" s="27">
        <v>0.19</v>
      </c>
      <c r="P21" s="27">
        <v>0.19</v>
      </c>
      <c r="Q21" s="26">
        <v>1183</v>
      </c>
      <c r="R21" s="26">
        <v>202030</v>
      </c>
      <c r="S21" s="26"/>
      <c r="T21" s="32">
        <v>0.98499999999999999</v>
      </c>
      <c r="U21" s="32">
        <f t="shared" si="4"/>
        <v>5.91</v>
      </c>
      <c r="V21" s="28">
        <f t="shared" si="5"/>
        <v>0.29600600600600602</v>
      </c>
      <c r="W21" s="60">
        <f t="shared" si="6"/>
        <v>1.665</v>
      </c>
      <c r="X21" s="59">
        <v>9.99</v>
      </c>
      <c r="Y21" s="34" t="str">
        <f t="shared" si="7"/>
        <v>1,89</v>
      </c>
      <c r="Z21" s="34">
        <f t="shared" si="8"/>
        <v>10.99</v>
      </c>
      <c r="AA21" s="34" t="str">
        <f t="shared" si="9"/>
        <v>2,09</v>
      </c>
      <c r="AB21" s="34">
        <f t="shared" si="10"/>
        <v>12.49</v>
      </c>
      <c r="AC21" s="35">
        <v>0.84499999999999997</v>
      </c>
      <c r="AD21" s="39">
        <f t="shared" si="11"/>
        <v>0.28936395759717315</v>
      </c>
      <c r="AE21" s="58">
        <f t="shared" si="1"/>
        <v>1.415</v>
      </c>
      <c r="AF21" s="58">
        <v>8.49</v>
      </c>
      <c r="AG21" s="40" t="str">
        <f t="shared" si="12"/>
        <v>1,59</v>
      </c>
      <c r="AH21" s="40" t="str">
        <f t="shared" si="13"/>
        <v>9,39</v>
      </c>
      <c r="AI21" s="40" t="str">
        <f t="shared" si="14"/>
        <v>1,79</v>
      </c>
      <c r="AJ21" s="40">
        <f t="shared" si="15"/>
        <v>10.49</v>
      </c>
      <c r="AK21" s="40">
        <f t="shared" si="16"/>
        <v>0.14000000000000001</v>
      </c>
      <c r="AL21" s="58">
        <f t="shared" si="17"/>
        <v>0.25</v>
      </c>
      <c r="AM21" s="58">
        <f t="shared" si="18"/>
        <v>1.5</v>
      </c>
      <c r="AN21" s="41">
        <v>64300101</v>
      </c>
      <c r="AO21" s="41">
        <v>64300001</v>
      </c>
    </row>
    <row r="22" spans="1:41" s="22" customFormat="1" ht="12.75" customHeight="1">
      <c r="A22" s="20"/>
      <c r="B22" s="20"/>
      <c r="C22" s="21"/>
      <c r="D22" s="29">
        <v>32041</v>
      </c>
      <c r="E22" s="21">
        <v>32773</v>
      </c>
      <c r="F22" s="20">
        <v>4008486000763</v>
      </c>
      <c r="G22" s="20" t="s">
        <v>127</v>
      </c>
      <c r="H22" s="30" t="s">
        <v>38</v>
      </c>
      <c r="I22" s="30" t="s">
        <v>72</v>
      </c>
      <c r="J22" s="24">
        <v>6</v>
      </c>
      <c r="K22" s="21">
        <v>64</v>
      </c>
      <c r="L22" s="25" t="s">
        <v>2</v>
      </c>
      <c r="M22" s="25"/>
      <c r="N22" s="26" t="s">
        <v>156</v>
      </c>
      <c r="O22" s="27">
        <v>0.19</v>
      </c>
      <c r="P22" s="27">
        <v>0.19</v>
      </c>
      <c r="Q22" s="26">
        <v>1183</v>
      </c>
      <c r="R22" s="26">
        <v>202030</v>
      </c>
      <c r="S22" s="26"/>
      <c r="T22" s="32">
        <v>2.0300000000000002</v>
      </c>
      <c r="U22" s="32">
        <f t="shared" si="4"/>
        <v>12.180000000000001</v>
      </c>
      <c r="V22" s="28">
        <f t="shared" si="5"/>
        <v>0.27492746373186588</v>
      </c>
      <c r="W22" s="34">
        <f t="shared" si="6"/>
        <v>3.3316666666666666</v>
      </c>
      <c r="X22" s="43">
        <v>19.989999999999998</v>
      </c>
      <c r="Y22" s="34" t="str">
        <f t="shared" si="7"/>
        <v>3,69</v>
      </c>
      <c r="Z22" s="34">
        <f t="shared" si="8"/>
        <v>21.99</v>
      </c>
      <c r="AA22" s="34" t="str">
        <f t="shared" si="9"/>
        <v>4,09</v>
      </c>
      <c r="AB22" s="34">
        <f t="shared" si="10"/>
        <v>24.49</v>
      </c>
      <c r="AC22" s="35">
        <v>1.84</v>
      </c>
      <c r="AD22" s="39">
        <f t="shared" si="11"/>
        <v>0.26972762645914389</v>
      </c>
      <c r="AE22" s="58">
        <f t="shared" si="1"/>
        <v>2.9983333333333331</v>
      </c>
      <c r="AF22" s="58">
        <v>17.989999999999998</v>
      </c>
      <c r="AG22" s="40" t="str">
        <f t="shared" si="12"/>
        <v>3,39</v>
      </c>
      <c r="AH22" s="40">
        <f t="shared" si="13"/>
        <v>19.989999999999998</v>
      </c>
      <c r="AI22" s="40" t="str">
        <f t="shared" si="14"/>
        <v>3,79</v>
      </c>
      <c r="AJ22" s="40">
        <f t="shared" si="15"/>
        <v>21.99</v>
      </c>
      <c r="AK22" s="40">
        <f t="shared" si="16"/>
        <v>0.19000000000000017</v>
      </c>
      <c r="AL22" s="58">
        <f t="shared" si="17"/>
        <v>0.33333333333333348</v>
      </c>
      <c r="AM22" s="58">
        <f t="shared" si="18"/>
        <v>2</v>
      </c>
      <c r="AN22" s="41">
        <v>64300101</v>
      </c>
      <c r="AO22" s="41">
        <v>64300001</v>
      </c>
    </row>
    <row r="23" spans="1:41" s="22" customFormat="1" ht="12.75" customHeight="1">
      <c r="A23" s="20" t="s">
        <v>11</v>
      </c>
      <c r="B23" s="20">
        <v>23424023</v>
      </c>
      <c r="C23" s="21">
        <v>23424023</v>
      </c>
      <c r="D23" s="21">
        <v>32043</v>
      </c>
      <c r="E23" s="21">
        <v>32774</v>
      </c>
      <c r="F23" s="20">
        <v>4008486007113</v>
      </c>
      <c r="G23" s="20" t="s">
        <v>126</v>
      </c>
      <c r="H23" s="30" t="s">
        <v>39</v>
      </c>
      <c r="I23" s="30" t="s">
        <v>73</v>
      </c>
      <c r="J23" s="24">
        <v>6</v>
      </c>
      <c r="K23" s="21">
        <v>64</v>
      </c>
      <c r="L23" s="51" t="s">
        <v>2</v>
      </c>
      <c r="M23" s="25"/>
      <c r="N23" s="26" t="s">
        <v>156</v>
      </c>
      <c r="O23" s="27">
        <v>0.19</v>
      </c>
      <c r="P23" s="27">
        <v>0.19</v>
      </c>
      <c r="Q23" s="26">
        <v>1183</v>
      </c>
      <c r="R23" s="26">
        <v>202030</v>
      </c>
      <c r="S23" s="26"/>
      <c r="T23" s="32">
        <v>1.355</v>
      </c>
      <c r="U23" s="32">
        <f t="shared" si="4"/>
        <v>8.129999999999999</v>
      </c>
      <c r="V23" s="28">
        <f t="shared" si="5"/>
        <v>0.35458972648432302</v>
      </c>
      <c r="W23" s="34">
        <f t="shared" si="6"/>
        <v>2.4983333333333335</v>
      </c>
      <c r="X23" s="43">
        <v>14.99</v>
      </c>
      <c r="Y23" s="34" t="str">
        <f t="shared" si="7"/>
        <v>2,79</v>
      </c>
      <c r="Z23" s="34">
        <f t="shared" si="8"/>
        <v>16.489999999999998</v>
      </c>
      <c r="AA23" s="34" t="str">
        <f t="shared" si="9"/>
        <v>3,09</v>
      </c>
      <c r="AB23" s="34">
        <f t="shared" si="10"/>
        <v>18.489999999999998</v>
      </c>
      <c r="AC23" s="35">
        <v>1.2150000000000001</v>
      </c>
      <c r="AD23" s="39">
        <f t="shared" si="11"/>
        <v>0.27647206005004171</v>
      </c>
      <c r="AE23" s="58">
        <f t="shared" si="1"/>
        <v>1.9983333333333333</v>
      </c>
      <c r="AF23" s="58">
        <v>11.99</v>
      </c>
      <c r="AG23" s="40" t="str">
        <f t="shared" si="12"/>
        <v>2,29</v>
      </c>
      <c r="AH23" s="40">
        <f t="shared" si="13"/>
        <v>13.49</v>
      </c>
      <c r="AI23" s="40" t="str">
        <f t="shared" si="14"/>
        <v>2,59</v>
      </c>
      <c r="AJ23" s="40">
        <f t="shared" si="15"/>
        <v>14.99</v>
      </c>
      <c r="AK23" s="40">
        <f t="shared" si="16"/>
        <v>0.1399999999999999</v>
      </c>
      <c r="AL23" s="58">
        <f t="shared" si="17"/>
        <v>0.50000000000000022</v>
      </c>
      <c r="AM23" s="58">
        <f t="shared" si="18"/>
        <v>3</v>
      </c>
      <c r="AN23" s="52">
        <v>64300101</v>
      </c>
      <c r="AO23" s="52">
        <v>64300001</v>
      </c>
    </row>
    <row r="24" spans="1:41" s="22" customFormat="1" ht="12.75" customHeight="1">
      <c r="A24" s="20" t="s">
        <v>5</v>
      </c>
      <c r="B24" s="20">
        <v>23424002</v>
      </c>
      <c r="C24" s="21">
        <v>23424002</v>
      </c>
      <c r="D24" s="29">
        <v>32050</v>
      </c>
      <c r="E24" s="21">
        <v>32703</v>
      </c>
      <c r="F24" s="20">
        <v>4008486000060</v>
      </c>
      <c r="G24" s="20" t="s">
        <v>125</v>
      </c>
      <c r="H24" s="30" t="s">
        <v>40</v>
      </c>
      <c r="I24" s="30" t="s">
        <v>50</v>
      </c>
      <c r="J24" s="24">
        <v>6</v>
      </c>
      <c r="K24" s="21">
        <v>64</v>
      </c>
      <c r="L24" s="51" t="s">
        <v>2</v>
      </c>
      <c r="M24" s="25"/>
      <c r="N24" s="26" t="s">
        <v>156</v>
      </c>
      <c r="O24" s="27">
        <v>0.19</v>
      </c>
      <c r="P24" s="27">
        <v>0.19</v>
      </c>
      <c r="Q24" s="26">
        <v>1183</v>
      </c>
      <c r="R24" s="26">
        <v>202030</v>
      </c>
      <c r="S24" s="26"/>
      <c r="T24" s="32">
        <v>1.0449999999999999</v>
      </c>
      <c r="U24" s="32">
        <f t="shared" si="4"/>
        <v>6.27</v>
      </c>
      <c r="V24" s="28">
        <f t="shared" si="5"/>
        <v>0.25312312312312318</v>
      </c>
      <c r="W24" s="34">
        <f t="shared" si="6"/>
        <v>1.665</v>
      </c>
      <c r="X24" s="43">
        <v>9.99</v>
      </c>
      <c r="Y24" s="34" t="str">
        <f t="shared" si="7"/>
        <v>1,89</v>
      </c>
      <c r="Z24" s="34">
        <f t="shared" si="8"/>
        <v>10.99</v>
      </c>
      <c r="AA24" s="34" t="str">
        <f t="shared" si="9"/>
        <v>2,09</v>
      </c>
      <c r="AB24" s="34">
        <f t="shared" si="10"/>
        <v>12.49</v>
      </c>
      <c r="AC24" s="35">
        <v>0.54</v>
      </c>
      <c r="AD24" s="39">
        <f t="shared" si="11"/>
        <v>0.27115311909262757</v>
      </c>
      <c r="AE24" s="58">
        <f t="shared" si="1"/>
        <v>0.88166666666666671</v>
      </c>
      <c r="AF24" s="58">
        <v>5.29</v>
      </c>
      <c r="AG24" s="40" t="str">
        <f t="shared" si="12"/>
        <v>0,99</v>
      </c>
      <c r="AH24" s="40" t="str">
        <f t="shared" si="13"/>
        <v>5,89</v>
      </c>
      <c r="AI24" s="40" t="str">
        <f t="shared" si="14"/>
        <v>1,09</v>
      </c>
      <c r="AJ24" s="40" t="str">
        <f t="shared" si="15"/>
        <v>6,49</v>
      </c>
      <c r="AK24" s="40">
        <f t="shared" si="16"/>
        <v>0.50499999999999989</v>
      </c>
      <c r="AL24" s="58">
        <f t="shared" si="17"/>
        <v>0.78333333333333333</v>
      </c>
      <c r="AM24" s="58">
        <f t="shared" si="18"/>
        <v>4.7</v>
      </c>
      <c r="AN24" s="52">
        <v>64300101</v>
      </c>
      <c r="AO24" s="52">
        <v>64300001</v>
      </c>
    </row>
    <row r="25" spans="1:41" s="22" customFormat="1" ht="12.75" customHeight="1">
      <c r="A25" s="20">
        <v>4008486001456</v>
      </c>
      <c r="B25" s="20">
        <v>23424236</v>
      </c>
      <c r="C25" s="21">
        <v>23424236</v>
      </c>
      <c r="D25" s="29">
        <v>32055</v>
      </c>
      <c r="E25" s="21">
        <v>32777</v>
      </c>
      <c r="F25" s="20">
        <v>4008486001456</v>
      </c>
      <c r="G25" s="20" t="s">
        <v>124</v>
      </c>
      <c r="H25" s="30" t="s">
        <v>41</v>
      </c>
      <c r="I25" s="30" t="s">
        <v>74</v>
      </c>
      <c r="J25" s="24">
        <v>6</v>
      </c>
      <c r="K25" s="21">
        <v>64</v>
      </c>
      <c r="L25" s="25" t="s">
        <v>2</v>
      </c>
      <c r="M25" s="25"/>
      <c r="N25" s="26" t="s">
        <v>156</v>
      </c>
      <c r="O25" s="27">
        <v>0.19</v>
      </c>
      <c r="P25" s="27">
        <v>0.19</v>
      </c>
      <c r="Q25" s="26">
        <v>1183</v>
      </c>
      <c r="R25" s="26">
        <v>202030</v>
      </c>
      <c r="S25" s="26"/>
      <c r="T25" s="32">
        <v>1.59</v>
      </c>
      <c r="U25" s="32">
        <f t="shared" si="4"/>
        <v>9.5400000000000009</v>
      </c>
      <c r="V25" s="28">
        <f t="shared" si="5"/>
        <v>0.2426551034022682</v>
      </c>
      <c r="W25" s="34">
        <f t="shared" si="6"/>
        <v>2.4983333333333335</v>
      </c>
      <c r="X25" s="43">
        <v>14.99</v>
      </c>
      <c r="Y25" s="34" t="str">
        <f t="shared" si="7"/>
        <v>2,79</v>
      </c>
      <c r="Z25" s="34">
        <f t="shared" si="8"/>
        <v>16.489999999999998</v>
      </c>
      <c r="AA25" s="34" t="str">
        <f t="shared" si="9"/>
        <v>3,09</v>
      </c>
      <c r="AB25" s="34">
        <f t="shared" si="10"/>
        <v>18.489999999999998</v>
      </c>
      <c r="AC25" s="35">
        <v>1.4</v>
      </c>
      <c r="AD25" s="39">
        <f t="shared" si="11"/>
        <v>0.23048498845265605</v>
      </c>
      <c r="AE25" s="58">
        <f t="shared" si="1"/>
        <v>2.165</v>
      </c>
      <c r="AF25" s="58">
        <v>12.99</v>
      </c>
      <c r="AG25" s="40" t="str">
        <f t="shared" si="12"/>
        <v>2,39</v>
      </c>
      <c r="AH25" s="40">
        <f t="shared" si="13"/>
        <v>14.49</v>
      </c>
      <c r="AI25" s="40" t="str">
        <f t="shared" si="14"/>
        <v>2,69</v>
      </c>
      <c r="AJ25" s="40">
        <f t="shared" si="15"/>
        <v>15.99</v>
      </c>
      <c r="AK25" s="40">
        <f t="shared" si="16"/>
        <v>0.19000000000000017</v>
      </c>
      <c r="AL25" s="58">
        <f t="shared" si="17"/>
        <v>0.33333333333333348</v>
      </c>
      <c r="AM25" s="58">
        <f t="shared" si="18"/>
        <v>2</v>
      </c>
      <c r="AN25" s="41">
        <v>64300101</v>
      </c>
      <c r="AO25" s="41">
        <v>64300001</v>
      </c>
    </row>
    <row r="26" spans="1:41" s="22" customFormat="1" ht="12.5" customHeight="1">
      <c r="A26" s="20">
        <v>4008486002422</v>
      </c>
      <c r="B26" s="20">
        <v>23424071</v>
      </c>
      <c r="C26" s="21">
        <v>23424071</v>
      </c>
      <c r="D26" s="29">
        <v>32071</v>
      </c>
      <c r="E26" s="21">
        <v>32783</v>
      </c>
      <c r="F26" s="20">
        <v>4008486002422</v>
      </c>
      <c r="G26" s="20" t="s">
        <v>123</v>
      </c>
      <c r="H26" s="30" t="s">
        <v>42</v>
      </c>
      <c r="I26" s="30" t="s">
        <v>77</v>
      </c>
      <c r="J26" s="24">
        <v>6</v>
      </c>
      <c r="K26" s="21">
        <v>64</v>
      </c>
      <c r="L26" s="25" t="s">
        <v>2</v>
      </c>
      <c r="M26" s="25"/>
      <c r="N26" s="26" t="s">
        <v>156</v>
      </c>
      <c r="O26" s="27">
        <v>0.19</v>
      </c>
      <c r="P26" s="27">
        <v>0.19</v>
      </c>
      <c r="Q26" s="26">
        <v>1183</v>
      </c>
      <c r="R26" s="26">
        <v>202030</v>
      </c>
      <c r="S26" s="26"/>
      <c r="T26" s="32">
        <v>1.3399999999999999</v>
      </c>
      <c r="U26" s="32">
        <f t="shared" si="4"/>
        <v>8.0399999999999991</v>
      </c>
      <c r="V26" s="28">
        <f t="shared" si="5"/>
        <v>0.26346420323325642</v>
      </c>
      <c r="W26" s="34">
        <f t="shared" si="6"/>
        <v>2.165</v>
      </c>
      <c r="X26" s="43">
        <v>12.99</v>
      </c>
      <c r="Y26" s="34" t="str">
        <f t="shared" si="7"/>
        <v>2,39</v>
      </c>
      <c r="Z26" s="34">
        <f t="shared" si="8"/>
        <v>14.49</v>
      </c>
      <c r="AA26" s="34" t="str">
        <f t="shared" si="9"/>
        <v>2,69</v>
      </c>
      <c r="AB26" s="34">
        <f t="shared" si="10"/>
        <v>15.99</v>
      </c>
      <c r="AC26" s="35">
        <v>1.1950000000000001</v>
      </c>
      <c r="AD26" s="39">
        <f t="shared" si="11"/>
        <v>0.28838198498748968</v>
      </c>
      <c r="AE26" s="58">
        <f t="shared" si="1"/>
        <v>1.9983333333333333</v>
      </c>
      <c r="AF26" s="58">
        <v>11.99</v>
      </c>
      <c r="AG26" s="40" t="str">
        <f t="shared" si="12"/>
        <v>2,29</v>
      </c>
      <c r="AH26" s="40">
        <f t="shared" si="13"/>
        <v>13.49</v>
      </c>
      <c r="AI26" s="40" t="str">
        <f t="shared" si="14"/>
        <v>2,59</v>
      </c>
      <c r="AJ26" s="40">
        <f t="shared" si="15"/>
        <v>14.99</v>
      </c>
      <c r="AK26" s="40">
        <f t="shared" si="16"/>
        <v>0.1449999999999998</v>
      </c>
      <c r="AL26" s="58">
        <f t="shared" si="17"/>
        <v>0.16666666666666674</v>
      </c>
      <c r="AM26" s="58">
        <f t="shared" si="18"/>
        <v>1</v>
      </c>
      <c r="AN26" s="41">
        <v>64300101</v>
      </c>
      <c r="AO26" s="41">
        <v>64300001</v>
      </c>
    </row>
    <row r="27" spans="1:41" s="22" customFormat="1" ht="12.75" customHeight="1">
      <c r="A27" s="20">
        <v>4008486003146</v>
      </c>
      <c r="B27" s="20">
        <v>23424075</v>
      </c>
      <c r="C27" s="21">
        <v>23424075</v>
      </c>
      <c r="D27" s="29">
        <v>32073</v>
      </c>
      <c r="E27" s="21">
        <v>32838</v>
      </c>
      <c r="F27" s="20">
        <v>4008486003146</v>
      </c>
      <c r="G27" s="20" t="s">
        <v>122</v>
      </c>
      <c r="H27" s="30" t="s">
        <v>43</v>
      </c>
      <c r="I27" s="30" t="s">
        <v>82</v>
      </c>
      <c r="J27" s="24">
        <v>6</v>
      </c>
      <c r="K27" s="21">
        <v>64</v>
      </c>
      <c r="L27" s="25" t="s">
        <v>2</v>
      </c>
      <c r="M27" s="25"/>
      <c r="N27" s="26" t="s">
        <v>156</v>
      </c>
      <c r="O27" s="27">
        <v>0.19</v>
      </c>
      <c r="P27" s="27">
        <v>0.19</v>
      </c>
      <c r="Q27" s="26">
        <v>1183</v>
      </c>
      <c r="R27" s="26">
        <v>202030</v>
      </c>
      <c r="S27" s="26"/>
      <c r="T27" s="32">
        <v>1.5349999999999999</v>
      </c>
      <c r="U27" s="32">
        <f t="shared" si="4"/>
        <v>9.2099999999999991</v>
      </c>
      <c r="V27" s="28">
        <f t="shared" si="5"/>
        <v>0.31457786116322711</v>
      </c>
      <c r="W27" s="34">
        <f t="shared" si="6"/>
        <v>2.665</v>
      </c>
      <c r="X27" s="43">
        <v>15.99</v>
      </c>
      <c r="Y27" s="34" t="str">
        <f t="shared" si="7"/>
        <v>2,99</v>
      </c>
      <c r="Z27" s="34">
        <f t="shared" si="8"/>
        <v>17.989999999999998</v>
      </c>
      <c r="AA27" s="34" t="str">
        <f t="shared" si="9"/>
        <v>3,29</v>
      </c>
      <c r="AB27" s="34">
        <f t="shared" si="10"/>
        <v>19.989999999999998</v>
      </c>
      <c r="AC27" s="35">
        <v>1.355</v>
      </c>
      <c r="AD27" s="39">
        <f t="shared" si="11"/>
        <v>0.25521939953810635</v>
      </c>
      <c r="AE27" s="58">
        <f t="shared" si="1"/>
        <v>2.165</v>
      </c>
      <c r="AF27" s="58">
        <v>12.99</v>
      </c>
      <c r="AG27" s="40" t="str">
        <f t="shared" si="12"/>
        <v>2,39</v>
      </c>
      <c r="AH27" s="40">
        <f t="shared" si="13"/>
        <v>14.49</v>
      </c>
      <c r="AI27" s="40" t="str">
        <f t="shared" si="14"/>
        <v>2,69</v>
      </c>
      <c r="AJ27" s="40">
        <f t="shared" si="15"/>
        <v>15.99</v>
      </c>
      <c r="AK27" s="40">
        <f t="shared" si="16"/>
        <v>0.17999999999999994</v>
      </c>
      <c r="AL27" s="58">
        <f t="shared" si="17"/>
        <v>0.5</v>
      </c>
      <c r="AM27" s="58">
        <f t="shared" si="18"/>
        <v>3</v>
      </c>
      <c r="AN27" s="41">
        <v>64300101</v>
      </c>
      <c r="AO27" s="41">
        <v>64300001</v>
      </c>
    </row>
    <row r="28" spans="1:41" s="22" customFormat="1" ht="12.75" customHeight="1">
      <c r="A28" s="20"/>
      <c r="B28" s="20"/>
      <c r="C28" s="21">
        <v>23424086</v>
      </c>
      <c r="D28" s="29">
        <v>32080</v>
      </c>
      <c r="E28" s="21">
        <v>32868</v>
      </c>
      <c r="F28" s="20">
        <v>4008486003054</v>
      </c>
      <c r="G28" s="20" t="s">
        <v>121</v>
      </c>
      <c r="H28" s="30" t="s">
        <v>45</v>
      </c>
      <c r="I28" s="30" t="s">
        <v>86</v>
      </c>
      <c r="J28" s="24">
        <v>6</v>
      </c>
      <c r="K28" s="21">
        <v>64</v>
      </c>
      <c r="L28" s="25" t="s">
        <v>2</v>
      </c>
      <c r="M28" s="25"/>
      <c r="N28" s="26" t="s">
        <v>156</v>
      </c>
      <c r="O28" s="27">
        <v>0.19</v>
      </c>
      <c r="P28" s="27">
        <v>0.19</v>
      </c>
      <c r="Q28" s="26">
        <v>1183</v>
      </c>
      <c r="R28" s="26">
        <v>202030</v>
      </c>
      <c r="S28" s="26"/>
      <c r="T28" s="32">
        <v>1.2750000000000001</v>
      </c>
      <c r="U28" s="32">
        <f t="shared" si="4"/>
        <v>7.65</v>
      </c>
      <c r="V28" s="28">
        <f t="shared" si="5"/>
        <v>0.29919168591224016</v>
      </c>
      <c r="W28" s="34">
        <f t="shared" si="6"/>
        <v>2.165</v>
      </c>
      <c r="X28" s="43">
        <v>12.99</v>
      </c>
      <c r="Y28" s="34" t="str">
        <f t="shared" si="7"/>
        <v>2,39</v>
      </c>
      <c r="Z28" s="34">
        <f t="shared" si="8"/>
        <v>14.49</v>
      </c>
      <c r="AA28" s="34" t="str">
        <f t="shared" si="9"/>
        <v>2,69</v>
      </c>
      <c r="AB28" s="34">
        <f t="shared" si="10"/>
        <v>15.99</v>
      </c>
      <c r="AC28" s="35">
        <v>1.1500000000000001</v>
      </c>
      <c r="AD28" s="39">
        <f t="shared" si="11"/>
        <v>0.31517931609674738</v>
      </c>
      <c r="AE28" s="58">
        <f t="shared" si="1"/>
        <v>1.9983333333333333</v>
      </c>
      <c r="AF28" s="58">
        <v>11.99</v>
      </c>
      <c r="AG28" s="40" t="str">
        <f t="shared" si="12"/>
        <v>2,29</v>
      </c>
      <c r="AH28" s="40">
        <f t="shared" si="13"/>
        <v>13.49</v>
      </c>
      <c r="AI28" s="40" t="str">
        <f t="shared" si="14"/>
        <v>2,59</v>
      </c>
      <c r="AJ28" s="40">
        <f t="shared" si="15"/>
        <v>14.99</v>
      </c>
      <c r="AK28" s="40">
        <f t="shared" si="16"/>
        <v>0.125</v>
      </c>
      <c r="AL28" s="58">
        <f t="shared" si="17"/>
        <v>0.16666666666666674</v>
      </c>
      <c r="AM28" s="58">
        <f t="shared" si="18"/>
        <v>1</v>
      </c>
      <c r="AN28" s="41">
        <v>64300101</v>
      </c>
      <c r="AO28" s="41">
        <v>64300001</v>
      </c>
    </row>
    <row r="29" spans="1:41" s="22" customFormat="1" ht="12.75" customHeight="1">
      <c r="A29" s="20"/>
      <c r="B29" s="20"/>
      <c r="C29" s="21"/>
      <c r="D29" s="29">
        <v>32096</v>
      </c>
      <c r="E29" s="21">
        <v>32898</v>
      </c>
      <c r="F29" s="20">
        <v>4008486002392</v>
      </c>
      <c r="G29" s="20" t="s">
        <v>120</v>
      </c>
      <c r="H29" s="30" t="s">
        <v>46</v>
      </c>
      <c r="I29" s="30" t="s">
        <v>87</v>
      </c>
      <c r="J29" s="24">
        <v>6</v>
      </c>
      <c r="K29" s="21">
        <v>64</v>
      </c>
      <c r="L29" s="25" t="s">
        <v>2</v>
      </c>
      <c r="M29" s="25"/>
      <c r="N29" s="26" t="s">
        <v>156</v>
      </c>
      <c r="O29" s="27">
        <v>0.19</v>
      </c>
      <c r="P29" s="27">
        <v>0.19</v>
      </c>
      <c r="Q29" s="26">
        <v>1183</v>
      </c>
      <c r="R29" s="26">
        <v>202030</v>
      </c>
      <c r="S29" s="26"/>
      <c r="T29" s="32">
        <v>1.7000000000000002</v>
      </c>
      <c r="U29" s="32">
        <f t="shared" si="4"/>
        <v>10.200000000000001</v>
      </c>
      <c r="V29" s="28">
        <f t="shared" si="5"/>
        <v>0.2409005628517823</v>
      </c>
      <c r="W29" s="34">
        <f t="shared" si="6"/>
        <v>2.665</v>
      </c>
      <c r="X29" s="43">
        <v>15.99</v>
      </c>
      <c r="Y29" s="34" t="str">
        <f t="shared" si="7"/>
        <v>2,99</v>
      </c>
      <c r="Z29" s="34">
        <f t="shared" si="8"/>
        <v>17.989999999999998</v>
      </c>
      <c r="AA29" s="34" t="str">
        <f t="shared" si="9"/>
        <v>3,29</v>
      </c>
      <c r="AB29" s="34">
        <f t="shared" si="10"/>
        <v>19.989999999999998</v>
      </c>
      <c r="AC29" s="35">
        <v>1.2450000000000001</v>
      </c>
      <c r="AD29" s="39">
        <f t="shared" si="11"/>
        <v>0.25860717264386995</v>
      </c>
      <c r="AE29" s="58">
        <f t="shared" si="1"/>
        <v>1.9983333333333333</v>
      </c>
      <c r="AF29" s="58">
        <v>11.99</v>
      </c>
      <c r="AG29" s="40" t="str">
        <f t="shared" si="12"/>
        <v>2,29</v>
      </c>
      <c r="AH29" s="40">
        <f t="shared" si="13"/>
        <v>13.49</v>
      </c>
      <c r="AI29" s="40" t="str">
        <f t="shared" si="14"/>
        <v>2,59</v>
      </c>
      <c r="AJ29" s="40">
        <f t="shared" si="15"/>
        <v>14.99</v>
      </c>
      <c r="AK29" s="40">
        <f t="shared" si="16"/>
        <v>0.45500000000000007</v>
      </c>
      <c r="AL29" s="58">
        <f t="shared" si="17"/>
        <v>0.66666666666666674</v>
      </c>
      <c r="AM29" s="58">
        <f t="shared" si="18"/>
        <v>4</v>
      </c>
      <c r="AN29" s="41">
        <v>64300101</v>
      </c>
      <c r="AO29" s="41">
        <v>64300001</v>
      </c>
    </row>
    <row r="30" spans="1:41" s="22" customFormat="1" ht="12.75" customHeight="1">
      <c r="A30" s="20"/>
      <c r="B30" s="20"/>
      <c r="C30" s="21"/>
      <c r="D30" s="21">
        <v>34008</v>
      </c>
      <c r="E30" s="21">
        <v>34008</v>
      </c>
      <c r="F30" s="20">
        <v>4008486005935</v>
      </c>
      <c r="G30" s="20">
        <v>0</v>
      </c>
      <c r="H30" s="23" t="s">
        <v>91</v>
      </c>
      <c r="I30" s="23" t="s">
        <v>107</v>
      </c>
      <c r="J30" s="24">
        <v>6</v>
      </c>
      <c r="K30" s="21">
        <v>64</v>
      </c>
      <c r="L30" s="25" t="s">
        <v>2</v>
      </c>
      <c r="M30" s="25"/>
      <c r="N30" s="26" t="s">
        <v>156</v>
      </c>
      <c r="O30" s="27">
        <v>0.19</v>
      </c>
      <c r="P30" s="27">
        <v>0.19</v>
      </c>
      <c r="Q30" s="26">
        <v>1183</v>
      </c>
      <c r="R30" s="26">
        <v>202030</v>
      </c>
      <c r="S30" s="26"/>
      <c r="T30" s="32">
        <v>0.93579999999999997</v>
      </c>
      <c r="U30" s="32">
        <f t="shared" si="4"/>
        <v>5.6147999999999998</v>
      </c>
      <c r="V30" s="28">
        <f t="shared" si="5"/>
        <v>0.33116996996997</v>
      </c>
      <c r="W30" s="34">
        <f t="shared" si="6"/>
        <v>1.665</v>
      </c>
      <c r="X30" s="43">
        <v>9.99</v>
      </c>
      <c r="Y30" s="34" t="str">
        <f t="shared" si="7"/>
        <v>1,89</v>
      </c>
      <c r="Z30" s="34">
        <f t="shared" si="8"/>
        <v>10.99</v>
      </c>
      <c r="AA30" s="34" t="str">
        <f t="shared" si="9"/>
        <v>2,09</v>
      </c>
      <c r="AB30" s="34">
        <f t="shared" si="10"/>
        <v>12.49</v>
      </c>
      <c r="AC30" s="22" t="s">
        <v>146</v>
      </c>
      <c r="AD30" s="39"/>
      <c r="AE30" s="40"/>
      <c r="AF30" s="40"/>
      <c r="AG30" s="40"/>
      <c r="AH30" s="40"/>
      <c r="AI30" s="40"/>
      <c r="AJ30" s="40"/>
      <c r="AK30" s="40"/>
      <c r="AL30" s="40" t="s">
        <v>146</v>
      </c>
      <c r="AM30" s="40" t="s">
        <v>146</v>
      </c>
      <c r="AN30" s="41">
        <v>64300101</v>
      </c>
      <c r="AO30" s="41">
        <v>64300001</v>
      </c>
    </row>
    <row r="31" spans="1:41" s="22" customFormat="1" ht="12.65" customHeight="1">
      <c r="A31" s="20"/>
      <c r="B31" s="20"/>
      <c r="C31" s="21"/>
      <c r="D31" s="21">
        <v>34009</v>
      </c>
      <c r="E31" s="21">
        <v>34009</v>
      </c>
      <c r="F31" s="20">
        <v>4008486005690</v>
      </c>
      <c r="G31" s="20" t="s">
        <v>118</v>
      </c>
      <c r="H31" s="23" t="s">
        <v>92</v>
      </c>
      <c r="I31" s="23" t="s">
        <v>108</v>
      </c>
      <c r="J31" s="24">
        <v>6</v>
      </c>
      <c r="K31" s="21">
        <v>64</v>
      </c>
      <c r="L31" s="25" t="s">
        <v>2</v>
      </c>
      <c r="M31" s="25"/>
      <c r="N31" s="26" t="s">
        <v>156</v>
      </c>
      <c r="O31" s="27">
        <v>0.19</v>
      </c>
      <c r="P31" s="27">
        <v>0.19</v>
      </c>
      <c r="Q31" s="26">
        <v>1183</v>
      </c>
      <c r="R31" s="26">
        <v>202030</v>
      </c>
      <c r="S31" s="26"/>
      <c r="T31" s="32">
        <v>1.85</v>
      </c>
      <c r="U31" s="32">
        <f t="shared" si="4"/>
        <v>11.100000000000001</v>
      </c>
      <c r="V31" s="28">
        <f t="shared" si="5"/>
        <v>0.30442338072669817</v>
      </c>
      <c r="W31" s="34">
        <f t="shared" si="6"/>
        <v>3.1649999999999996</v>
      </c>
      <c r="X31" s="43">
        <v>18.989999999999998</v>
      </c>
      <c r="Y31" s="34" t="str">
        <f t="shared" si="7"/>
        <v>3,49</v>
      </c>
      <c r="Z31" s="34">
        <f t="shared" si="8"/>
        <v>20.99</v>
      </c>
      <c r="AA31" s="34" t="str">
        <f t="shared" si="9"/>
        <v>3,89</v>
      </c>
      <c r="AB31" s="34">
        <f t="shared" si="10"/>
        <v>23.49</v>
      </c>
      <c r="AC31" s="22" t="s">
        <v>146</v>
      </c>
      <c r="AD31" s="39"/>
      <c r="AE31" s="40"/>
      <c r="AF31" s="40"/>
      <c r="AG31" s="40"/>
      <c r="AH31" s="40"/>
      <c r="AI31" s="40"/>
      <c r="AJ31" s="40"/>
      <c r="AK31" s="40"/>
      <c r="AL31" s="40" t="s">
        <v>146</v>
      </c>
      <c r="AM31" s="40" t="s">
        <v>146</v>
      </c>
      <c r="AN31" s="41">
        <v>64300101</v>
      </c>
      <c r="AO31" s="41">
        <v>64300001</v>
      </c>
    </row>
    <row r="32" spans="1:41" s="22" customFormat="1" ht="12.75" customHeight="1">
      <c r="A32" s="20"/>
      <c r="B32" s="20"/>
      <c r="C32" s="21"/>
      <c r="D32" s="21">
        <v>39023</v>
      </c>
      <c r="E32" s="21">
        <v>32723</v>
      </c>
      <c r="F32" s="20">
        <v>4324883491073</v>
      </c>
      <c r="G32" s="20" t="s">
        <v>116</v>
      </c>
      <c r="H32" s="23" t="s">
        <v>93</v>
      </c>
      <c r="I32" s="23" t="s">
        <v>56</v>
      </c>
      <c r="J32" s="24">
        <v>6</v>
      </c>
      <c r="K32" s="21">
        <v>64</v>
      </c>
      <c r="L32" s="25" t="s">
        <v>2</v>
      </c>
      <c r="M32" s="25"/>
      <c r="N32" s="26" t="s">
        <v>156</v>
      </c>
      <c r="O32" s="27">
        <v>0.19</v>
      </c>
      <c r="P32" s="27">
        <v>0.19</v>
      </c>
      <c r="Q32" s="26">
        <v>1183</v>
      </c>
      <c r="R32" s="26">
        <v>202030</v>
      </c>
      <c r="S32" s="26"/>
      <c r="T32" s="32">
        <v>0.90500000000000003</v>
      </c>
      <c r="U32" s="32">
        <f t="shared" si="4"/>
        <v>5.43</v>
      </c>
      <c r="V32" s="28">
        <f t="shared" si="5"/>
        <v>0.35318318318318326</v>
      </c>
      <c r="W32" s="34">
        <f t="shared" si="6"/>
        <v>1.665</v>
      </c>
      <c r="X32" s="43">
        <v>9.99</v>
      </c>
      <c r="Y32" s="34" t="str">
        <f t="shared" si="7"/>
        <v>1,89</v>
      </c>
      <c r="Z32" s="34">
        <f t="shared" si="8"/>
        <v>10.99</v>
      </c>
      <c r="AA32" s="34" t="str">
        <f t="shared" si="9"/>
        <v>2,09</v>
      </c>
      <c r="AB32" s="34">
        <f t="shared" si="10"/>
        <v>12.49</v>
      </c>
      <c r="AC32" s="35">
        <v>0.495</v>
      </c>
      <c r="AD32" s="39">
        <f t="shared" ref="AD32:AD46" si="19">((AF32/(1+O32)-(AC32*J32))/(AF32/(1+O32)))</f>
        <v>0.40996661101836407</v>
      </c>
      <c r="AE32" s="58">
        <f t="shared" ref="AE32:AE38" si="20">AF32/J32</f>
        <v>0.99833333333333341</v>
      </c>
      <c r="AF32" s="58">
        <v>5.99</v>
      </c>
      <c r="AG32" s="40" t="str">
        <f t="shared" ref="AG32:AG46" si="21">IF(ROUND(AE32+AE32*0.1,2)&lt;10,IF(ROUND(AE32+AE32*0.1,2)=1,1.09,IF(ROUND(AE32+AE32*0.1,2)=2,2.09,IF(ROUND(AE32+AE32*0.1,2)=3,3.09,IF(ROUND(AE32+AE32*0.1,2)=4,4.09,IF(ROUND(AE32+AE32*0.1,2)=5,5.09,IF(ROUND(AE32+AE32*0.1,2)=6,6.09,IF(ROUND(AE32+AE32*0.1,2)=7,7.09,IF(ROUND(AE32+AE32*0.1,2)=8,8.09,IF(ROUND(AE32+AE32*0.1,2)=9,9.09,REPLACE(ROUND(AE32+AE32*0.1,2),4,1,9)))))))))),IF(AND(ROUND(AE32+AE32*0.1,2)&gt;=10,ROUND(AE32+AE32*0.1,2)&lt;=99.99),IF(ROUND(AE32+AE32*0.1,2)-LEFT(ROUND(AE32+AE32*0.1,2),2)&lt;=0.49,LEFT(ROUND(AE32+AE32*0.1,2),2)+0.49,IF(ROUND(AE32+AE32*0.1,2)-LEFT(ROUND(AE32+AE32*0.1,2),2)&gt;0.49,LEFT(ROUND(AE32+AE32*0.1,2),2)+0.99)),IF(AND(ROUND(AE32+AE32*0.1,2)&gt;=100,ROUND(AE32+AE32*0.1,2)&lt;=999.99),REPLACE(ROUND(AE32+AE32*0.1,2),3,4,9),IF(AND(ROUND(AE32+AE32*0.1,2)&gt;=1000),REPLACE(ROUND(AE32+AE32*0.1,2),3,5,99)))))</f>
        <v>1,19</v>
      </c>
      <c r="AH32" s="40" t="str">
        <f t="shared" ref="AH32:AH46" si="22">IF(ROUND(AF32+AF32*0.1,2)&lt;10,IF(ROUND(AF32+AF32*0.1,2)=1,1.09,IF(ROUND(AF32+AF32*0.1,2)=2,2.09,IF(ROUND(AF32+AF32*0.1,2)=3,3.09,IF(ROUND(AF32+AF32*0.1,2)=4,4.09,IF(ROUND(AF32+AF32*0.1,2)=5,5.09,IF(ROUND(AF32+AF32*0.1,2)=6,6.09,IF(ROUND(AF32+AF32*0.1,2)=7,7.09,IF(ROUND(AF32+AF32*0.1,2)=8,8.09,IF(ROUND(AF32+AF32*0.1,2)=9,9.09,REPLACE(ROUND(AF32+AF32*0.1,2),4,1,9)))))))))),IF(AND(ROUND(AF32+AF32*0.1,2)&gt;=10,ROUND(AF32+AF32*0.1,2)&lt;=99.99),IF(ROUND(AF32+AF32*0.1,2)-LEFT(ROUND(AF32+AF32*0.1,2),2)&lt;=0.49,LEFT(ROUND(AF32+AF32*0.1,2),2)+0.49,IF(ROUND(AF32+AF32*0.1,2)-LEFT(ROUND(AF32+AF32*0.1,2),2)&gt;0.49,LEFT(ROUND(AF32+AF32*0.1,2),2)+0.99)),IF(AND(ROUND(AF32+AF32*0.1,2)&gt;=100,ROUND(AF32+AF32*0.1,2)&lt;=999.99),REPLACE(ROUND(AF32+AF32*0.1,2),3,4,9),IF(AND(ROUND(AF32+AF32*0.1,2)&gt;=1000),REPLACE(ROUND(AF32+AF32*0.1,2),3,5,99)))))</f>
        <v>6,59</v>
      </c>
      <c r="AI32" s="40" t="str">
        <f t="shared" ref="AI32:AI46" si="23">IF(ROUND(AG32+AG32*0.1,2)&lt;10,IF(ROUND(AG32+AG32*0.1,2)=1,1.09,IF(ROUND(AG32+AG32*0.1,2)=2,2.09,IF(ROUND(AG32+AG32*0.1,2)=3,3.09,IF(ROUND(AG32+AG32*0.1,2)=4,4.09,IF(ROUND(AG32+AG32*0.1,2)=5,5.09,IF(ROUND(AG32+AG32*0.1,2)=6,6.09,IF(ROUND(AG32+AG32*0.1,2)=7,7.09,IF(ROUND(AG32+AG32*0.1,2)=8,8.09,IF(ROUND(AG32+AG32*0.1,2)=9,9.09,REPLACE(ROUND(AG32+AG32*0.1,2),4,1,9)))))))))),IF(AND(ROUND(AG32+AG32*0.1,2)&gt;=10,ROUND(AG32+AG32*0.1,2)&lt;=99.99),IF(ROUND(AG32+AG32*0.1,2)-LEFT(ROUND(AG32+AG32*0.1,2),2)&lt;=0.49,LEFT(ROUND(AG32+AG32*0.1,2),2)+0.49,IF(ROUND(AG32+AG32*0.1,2)-LEFT(ROUND(AG32+AG32*0.1,2),2)&gt;0.49,LEFT(ROUND(AG32+AG32*0.1,2),2)+0.99)),IF(AND(ROUND(AG32+AG32*0.1,2)&gt;=100,ROUND(AG32+AG32*0.1,2)&lt;=999.99),REPLACE(ROUND(AG32+AG32*0.1,2),3,4,9),IF(AND(ROUND(AG32+AG32*0.1,2)&gt;=1000),REPLACE(ROUND(AG32+AG32*0.1,2),3,5,99)))))</f>
        <v>1,39</v>
      </c>
      <c r="AJ32" s="40" t="str">
        <f t="shared" ref="AJ32:AJ46" si="24">IF(ROUND(AH32+AH32*0.1,2)&lt;10,IF(ROUND(AH32+AH32*0.1,2)=1,1.09,IF(ROUND(AH32+AH32*0.1,2)=2,2.09,IF(ROUND(AH32+AH32*0.1,2)=3,3.09,IF(ROUND(AH32+AH32*0.1,2)=4,4.09,IF(ROUND(AH32+AH32*0.1,2)=5,5.09,IF(ROUND(AH32+AH32*0.1,2)=6,6.09,IF(ROUND(AH32+AH32*0.1,2)=7,7.09,IF(ROUND(AH32+AH32*0.1,2)=8,8.09,IF(ROUND(AH32+AH32*0.1,2)=9,9.09,REPLACE(ROUND(AH32+AH32*0.1,2),4,1,9)))))))))),IF(AND(ROUND(AH32+AH32*0.1,2)&gt;=10,ROUND(AH32+AH32*0.1,2)&lt;=99.99),IF(ROUND(AH32+AH32*0.1,2)-LEFT(ROUND(AH32+AH32*0.1,2),2)&lt;=0.49,LEFT(ROUND(AH32+AH32*0.1,2),2)+0.49,IF(ROUND(AH32+AH32*0.1,2)-LEFT(ROUND(AH32+AH32*0.1,2),2)&gt;0.49,LEFT(ROUND(AH32+AH32*0.1,2),2)+0.99)),IF(AND(ROUND(AH32+AH32*0.1,2)&gt;=100,ROUND(AH32+AH32*0.1,2)&lt;=999.99),REPLACE(ROUND(AH32+AH32*0.1,2),3,4,9),IF(AND(ROUND(AH32+AH32*0.1,2)&gt;=1000),REPLACE(ROUND(AH32+AH32*0.1,2),3,5,99)))))</f>
        <v>7,29</v>
      </c>
      <c r="AK32" s="40">
        <f t="shared" ref="AK32:AK46" si="25">T32-AC32</f>
        <v>0.41000000000000003</v>
      </c>
      <c r="AL32" s="58">
        <f t="shared" ref="AL32:AL46" si="26">W32-AE32</f>
        <v>0.66666666666666663</v>
      </c>
      <c r="AM32" s="58">
        <f t="shared" ref="AM32:AM46" si="27">X32-AF32</f>
        <v>4</v>
      </c>
      <c r="AN32" s="41">
        <v>64300101</v>
      </c>
      <c r="AO32" s="41">
        <v>64300001</v>
      </c>
    </row>
    <row r="33" spans="1:42" s="22" customFormat="1" ht="12.75" customHeight="1">
      <c r="A33" s="20"/>
      <c r="B33" s="20"/>
      <c r="C33" s="21"/>
      <c r="D33" s="21">
        <v>39024</v>
      </c>
      <c r="E33" s="21">
        <v>32724</v>
      </c>
      <c r="F33" s="20">
        <v>4008486008615</v>
      </c>
      <c r="G33" s="20" t="s">
        <v>117</v>
      </c>
      <c r="H33" s="23" t="s">
        <v>94</v>
      </c>
      <c r="I33" s="23" t="s">
        <v>57</v>
      </c>
      <c r="J33" s="24">
        <v>6</v>
      </c>
      <c r="K33" s="21">
        <v>64</v>
      </c>
      <c r="L33" s="25" t="s">
        <v>2</v>
      </c>
      <c r="M33" s="25"/>
      <c r="N33" s="26" t="s">
        <v>156</v>
      </c>
      <c r="O33" s="27">
        <v>0.19</v>
      </c>
      <c r="P33" s="27">
        <v>0.19</v>
      </c>
      <c r="Q33" s="26">
        <v>1183</v>
      </c>
      <c r="R33" s="26">
        <v>202030</v>
      </c>
      <c r="S33" s="26"/>
      <c r="T33" s="32">
        <v>0.90500000000000003</v>
      </c>
      <c r="U33" s="32">
        <f t="shared" si="4"/>
        <v>5.43</v>
      </c>
      <c r="V33" s="28">
        <f t="shared" si="5"/>
        <v>0.35318318318318326</v>
      </c>
      <c r="W33" s="34">
        <f t="shared" si="6"/>
        <v>1.665</v>
      </c>
      <c r="X33" s="43">
        <v>9.99</v>
      </c>
      <c r="Y33" s="34" t="str">
        <f t="shared" si="7"/>
        <v>1,89</v>
      </c>
      <c r="Z33" s="34">
        <f t="shared" si="8"/>
        <v>10.99</v>
      </c>
      <c r="AA33" s="34" t="str">
        <f t="shared" si="9"/>
        <v>2,09</v>
      </c>
      <c r="AB33" s="34">
        <f t="shared" si="10"/>
        <v>12.49</v>
      </c>
      <c r="AC33" s="35">
        <v>0.495</v>
      </c>
      <c r="AD33" s="39">
        <f t="shared" si="19"/>
        <v>0.40996661101836407</v>
      </c>
      <c r="AE33" s="58">
        <f t="shared" si="20"/>
        <v>0.99833333333333341</v>
      </c>
      <c r="AF33" s="58">
        <v>5.99</v>
      </c>
      <c r="AG33" s="40" t="str">
        <f t="shared" si="21"/>
        <v>1,19</v>
      </c>
      <c r="AH33" s="40" t="str">
        <f t="shared" si="22"/>
        <v>6,59</v>
      </c>
      <c r="AI33" s="40" t="str">
        <f t="shared" si="23"/>
        <v>1,39</v>
      </c>
      <c r="AJ33" s="40" t="str">
        <f t="shared" si="24"/>
        <v>7,29</v>
      </c>
      <c r="AK33" s="40">
        <f t="shared" si="25"/>
        <v>0.41000000000000003</v>
      </c>
      <c r="AL33" s="58">
        <f t="shared" si="26"/>
        <v>0.66666666666666663</v>
      </c>
      <c r="AM33" s="58">
        <f t="shared" si="27"/>
        <v>4</v>
      </c>
      <c r="AN33" s="41">
        <v>64300101</v>
      </c>
      <c r="AO33" s="41">
        <v>64300001</v>
      </c>
    </row>
    <row r="34" spans="1:42" s="22" customFormat="1" ht="12.75" customHeight="1">
      <c r="A34" s="20"/>
      <c r="B34" s="20"/>
      <c r="C34" s="21"/>
      <c r="D34" s="21">
        <v>39025</v>
      </c>
      <c r="E34" s="21">
        <v>32725</v>
      </c>
      <c r="F34" s="20">
        <v>4008486008608</v>
      </c>
      <c r="G34" s="20" t="s">
        <v>115</v>
      </c>
      <c r="H34" s="23" t="s">
        <v>95</v>
      </c>
      <c r="I34" s="23" t="s">
        <v>58</v>
      </c>
      <c r="J34" s="24">
        <v>6</v>
      </c>
      <c r="K34" s="21">
        <v>64</v>
      </c>
      <c r="L34" s="25" t="s">
        <v>2</v>
      </c>
      <c r="M34" s="25"/>
      <c r="N34" s="26" t="s">
        <v>156</v>
      </c>
      <c r="O34" s="27">
        <v>0.19</v>
      </c>
      <c r="P34" s="27">
        <v>0.19</v>
      </c>
      <c r="Q34" s="26">
        <v>1183</v>
      </c>
      <c r="R34" s="26">
        <v>202030</v>
      </c>
      <c r="S34" s="26"/>
      <c r="T34" s="32">
        <v>0.85499999999999998</v>
      </c>
      <c r="U34" s="32">
        <f t="shared" si="4"/>
        <v>5.13</v>
      </c>
      <c r="V34" s="28">
        <f t="shared" si="5"/>
        <v>0.32094549499443836</v>
      </c>
      <c r="W34" s="34">
        <f t="shared" si="6"/>
        <v>1.4983333333333333</v>
      </c>
      <c r="X34" s="43">
        <v>8.99</v>
      </c>
      <c r="Y34" s="34" t="str">
        <f t="shared" si="7"/>
        <v>1,69</v>
      </c>
      <c r="Z34" s="34" t="str">
        <f t="shared" si="8"/>
        <v>9,89</v>
      </c>
      <c r="AA34" s="34" t="str">
        <f t="shared" si="9"/>
        <v>1,89</v>
      </c>
      <c r="AB34" s="34">
        <f t="shared" si="10"/>
        <v>10.99</v>
      </c>
      <c r="AC34" s="35">
        <v>0.46500000000000002</v>
      </c>
      <c r="AD34" s="39">
        <f t="shared" si="19"/>
        <v>0.37238185255198492</v>
      </c>
      <c r="AE34" s="58">
        <f t="shared" si="20"/>
        <v>0.88166666666666671</v>
      </c>
      <c r="AF34" s="58">
        <v>5.29</v>
      </c>
      <c r="AG34" s="40" t="str">
        <f t="shared" si="21"/>
        <v>0,99</v>
      </c>
      <c r="AH34" s="40" t="str">
        <f t="shared" si="22"/>
        <v>5,89</v>
      </c>
      <c r="AI34" s="40" t="str">
        <f t="shared" si="23"/>
        <v>1,09</v>
      </c>
      <c r="AJ34" s="40" t="str">
        <f t="shared" si="24"/>
        <v>6,49</v>
      </c>
      <c r="AK34" s="40">
        <f t="shared" si="25"/>
        <v>0.38999999999999996</v>
      </c>
      <c r="AL34" s="58">
        <f t="shared" si="26"/>
        <v>0.61666666666666659</v>
      </c>
      <c r="AM34" s="58">
        <f t="shared" si="27"/>
        <v>3.7</v>
      </c>
      <c r="AN34" s="41">
        <v>64300101</v>
      </c>
      <c r="AO34" s="41">
        <v>64300001</v>
      </c>
    </row>
    <row r="35" spans="1:42" s="22" customFormat="1" ht="12.75" customHeight="1">
      <c r="A35" s="20"/>
      <c r="B35" s="20"/>
      <c r="C35" s="21"/>
      <c r="D35" s="21">
        <v>39028</v>
      </c>
      <c r="E35" s="21">
        <v>32728</v>
      </c>
      <c r="F35" s="20">
        <v>4324883491103</v>
      </c>
      <c r="G35" s="20" t="s">
        <v>114</v>
      </c>
      <c r="H35" s="23" t="s">
        <v>96</v>
      </c>
      <c r="I35" s="23" t="s">
        <v>59</v>
      </c>
      <c r="J35" s="24">
        <v>6</v>
      </c>
      <c r="K35" s="21">
        <v>64</v>
      </c>
      <c r="L35" s="25" t="s">
        <v>2</v>
      </c>
      <c r="M35" s="25"/>
      <c r="N35" s="26" t="s">
        <v>156</v>
      </c>
      <c r="O35" s="27">
        <v>0.19</v>
      </c>
      <c r="P35" s="27">
        <v>0.19</v>
      </c>
      <c r="Q35" s="26">
        <v>1183</v>
      </c>
      <c r="R35" s="26">
        <v>202030</v>
      </c>
      <c r="S35" s="26"/>
      <c r="T35" s="32">
        <v>0.755</v>
      </c>
      <c r="U35" s="32">
        <f t="shared" si="4"/>
        <v>4.53</v>
      </c>
      <c r="V35" s="28">
        <f t="shared" si="5"/>
        <v>0.40036707452725251</v>
      </c>
      <c r="W35" s="34">
        <f t="shared" si="6"/>
        <v>1.4983333333333333</v>
      </c>
      <c r="X35" s="43">
        <v>8.99</v>
      </c>
      <c r="Y35" s="34" t="str">
        <f t="shared" si="7"/>
        <v>1,69</v>
      </c>
      <c r="Z35" s="34" t="str">
        <f t="shared" si="8"/>
        <v>9,89</v>
      </c>
      <c r="AA35" s="34" t="str">
        <f t="shared" si="9"/>
        <v>1,89</v>
      </c>
      <c r="AB35" s="34">
        <f t="shared" si="10"/>
        <v>10.99</v>
      </c>
      <c r="AC35" s="35">
        <v>0.45500000000000002</v>
      </c>
      <c r="AD35" s="39">
        <f t="shared" si="19"/>
        <v>0.38587901701323257</v>
      </c>
      <c r="AE35" s="58">
        <f t="shared" si="20"/>
        <v>0.88166666666666671</v>
      </c>
      <c r="AF35" s="58">
        <v>5.29</v>
      </c>
      <c r="AG35" s="40" t="str">
        <f t="shared" si="21"/>
        <v>0,99</v>
      </c>
      <c r="AH35" s="40" t="str">
        <f t="shared" si="22"/>
        <v>5,89</v>
      </c>
      <c r="AI35" s="40" t="str">
        <f t="shared" si="23"/>
        <v>1,09</v>
      </c>
      <c r="AJ35" s="40" t="str">
        <f t="shared" si="24"/>
        <v>6,49</v>
      </c>
      <c r="AK35" s="40">
        <f t="shared" si="25"/>
        <v>0.3</v>
      </c>
      <c r="AL35" s="58">
        <f t="shared" si="26"/>
        <v>0.61666666666666659</v>
      </c>
      <c r="AM35" s="58">
        <f t="shared" si="27"/>
        <v>3.7</v>
      </c>
      <c r="AN35" s="41">
        <v>64300101</v>
      </c>
      <c r="AO35" s="41">
        <v>64300001</v>
      </c>
    </row>
    <row r="36" spans="1:42" s="22" customFormat="1" ht="12.75" customHeight="1">
      <c r="A36" s="20"/>
      <c r="B36" s="20"/>
      <c r="C36" s="21"/>
      <c r="D36" s="21">
        <v>39029</v>
      </c>
      <c r="E36" s="21">
        <v>32730</v>
      </c>
      <c r="F36" s="20">
        <v>4008486008677</v>
      </c>
      <c r="G36" s="20" t="s">
        <v>113</v>
      </c>
      <c r="H36" s="23" t="s">
        <v>97</v>
      </c>
      <c r="I36" s="23" t="s">
        <v>61</v>
      </c>
      <c r="J36" s="24">
        <v>6</v>
      </c>
      <c r="K36" s="21">
        <v>64</v>
      </c>
      <c r="L36" s="25" t="s">
        <v>2</v>
      </c>
      <c r="M36" s="25"/>
      <c r="N36" s="26" t="s">
        <v>156</v>
      </c>
      <c r="O36" s="27">
        <v>0.19</v>
      </c>
      <c r="P36" s="27">
        <v>0.19</v>
      </c>
      <c r="Q36" s="26">
        <v>1183</v>
      </c>
      <c r="R36" s="26">
        <v>202030</v>
      </c>
      <c r="S36" s="26"/>
      <c r="T36" s="32">
        <v>0.72499999999999998</v>
      </c>
      <c r="U36" s="32">
        <f t="shared" si="4"/>
        <v>4.3499999999999996</v>
      </c>
      <c r="V36" s="28">
        <f t="shared" si="5"/>
        <v>0.42419354838709689</v>
      </c>
      <c r="W36" s="34">
        <f t="shared" si="6"/>
        <v>1.4983333333333333</v>
      </c>
      <c r="X36" s="43">
        <v>8.99</v>
      </c>
      <c r="Y36" s="34" t="str">
        <f t="shared" si="7"/>
        <v>1,69</v>
      </c>
      <c r="Z36" s="34" t="str">
        <f t="shared" si="8"/>
        <v>9,89</v>
      </c>
      <c r="AA36" s="34" t="str">
        <f t="shared" si="9"/>
        <v>1,89</v>
      </c>
      <c r="AB36" s="34">
        <f t="shared" si="10"/>
        <v>10.99</v>
      </c>
      <c r="AC36" s="35">
        <v>0.59499999999999997</v>
      </c>
      <c r="AD36" s="39">
        <f t="shared" si="19"/>
        <v>0.3454083204930663</v>
      </c>
      <c r="AE36" s="58">
        <f t="shared" si="20"/>
        <v>1.0816666666666668</v>
      </c>
      <c r="AF36" s="58">
        <v>6.49</v>
      </c>
      <c r="AG36" s="40" t="str">
        <f t="shared" si="21"/>
        <v>1,19</v>
      </c>
      <c r="AH36" s="40" t="str">
        <f t="shared" si="22"/>
        <v>7,19</v>
      </c>
      <c r="AI36" s="40" t="str">
        <f t="shared" si="23"/>
        <v>1,39</v>
      </c>
      <c r="AJ36" s="40" t="str">
        <f t="shared" si="24"/>
        <v>7,99</v>
      </c>
      <c r="AK36" s="40">
        <f t="shared" si="25"/>
        <v>0.13</v>
      </c>
      <c r="AL36" s="58">
        <f t="shared" si="26"/>
        <v>0.41666666666666652</v>
      </c>
      <c r="AM36" s="58">
        <f t="shared" si="27"/>
        <v>2.5</v>
      </c>
      <c r="AN36" s="41">
        <v>64300101</v>
      </c>
      <c r="AO36" s="41">
        <v>64300001</v>
      </c>
    </row>
    <row r="37" spans="1:42" s="22" customFormat="1" ht="12.75" customHeight="1">
      <c r="A37" s="20"/>
      <c r="B37" s="20"/>
      <c r="C37" s="21"/>
      <c r="D37" s="21">
        <v>39030</v>
      </c>
      <c r="E37" s="21">
        <v>32729</v>
      </c>
      <c r="F37" s="20">
        <v>4008486008660</v>
      </c>
      <c r="G37" s="20" t="s">
        <v>112</v>
      </c>
      <c r="H37" s="23" t="s">
        <v>98</v>
      </c>
      <c r="I37" s="23" t="s">
        <v>60</v>
      </c>
      <c r="J37" s="24">
        <v>6</v>
      </c>
      <c r="K37" s="21">
        <v>64</v>
      </c>
      <c r="L37" s="25" t="s">
        <v>2</v>
      </c>
      <c r="M37" s="25"/>
      <c r="N37" s="26" t="s">
        <v>156</v>
      </c>
      <c r="O37" s="27">
        <v>0.19</v>
      </c>
      <c r="P37" s="27">
        <v>0.19</v>
      </c>
      <c r="Q37" s="26">
        <v>1183</v>
      </c>
      <c r="R37" s="26">
        <v>202030</v>
      </c>
      <c r="S37" s="26"/>
      <c r="T37" s="56">
        <v>0.78500000000000003</v>
      </c>
      <c r="U37" s="56">
        <f t="shared" si="4"/>
        <v>4.71</v>
      </c>
      <c r="V37" s="28">
        <f t="shared" si="5"/>
        <v>0.3765406006674083</v>
      </c>
      <c r="W37" s="34">
        <f t="shared" si="6"/>
        <v>1.4983333333333333</v>
      </c>
      <c r="X37" s="43">
        <v>8.99</v>
      </c>
      <c r="Y37" s="34" t="str">
        <f t="shared" si="7"/>
        <v>1,69</v>
      </c>
      <c r="Z37" s="34" t="str">
        <f t="shared" si="8"/>
        <v>9,89</v>
      </c>
      <c r="AA37" s="34" t="str">
        <f t="shared" si="9"/>
        <v>1,89</v>
      </c>
      <c r="AB37" s="34">
        <f t="shared" si="10"/>
        <v>10.99</v>
      </c>
      <c r="AC37" s="57">
        <v>0.56000000000000005</v>
      </c>
      <c r="AD37" s="39">
        <f t="shared" si="19"/>
        <v>0.38391371340523878</v>
      </c>
      <c r="AE37" s="58">
        <f t="shared" si="20"/>
        <v>1.0816666666666668</v>
      </c>
      <c r="AF37" s="58">
        <v>6.49</v>
      </c>
      <c r="AG37" s="40" t="str">
        <f t="shared" si="21"/>
        <v>1,19</v>
      </c>
      <c r="AH37" s="40" t="str">
        <f t="shared" si="22"/>
        <v>7,19</v>
      </c>
      <c r="AI37" s="40" t="str">
        <f t="shared" si="23"/>
        <v>1,39</v>
      </c>
      <c r="AJ37" s="40" t="str">
        <f t="shared" si="24"/>
        <v>7,99</v>
      </c>
      <c r="AK37" s="58">
        <f t="shared" si="25"/>
        <v>0.22499999999999998</v>
      </c>
      <c r="AL37" s="58">
        <f t="shared" si="26"/>
        <v>0.41666666666666652</v>
      </c>
      <c r="AM37" s="58">
        <f t="shared" si="27"/>
        <v>2.5</v>
      </c>
      <c r="AN37" s="41">
        <v>64300101</v>
      </c>
      <c r="AO37" s="41">
        <v>64300001</v>
      </c>
    </row>
    <row r="38" spans="1:42" s="22" customFormat="1" ht="12.65" customHeight="1">
      <c r="A38" s="20"/>
      <c r="B38" s="20"/>
      <c r="C38" s="21"/>
      <c r="D38" s="21">
        <v>39032</v>
      </c>
      <c r="E38" s="21">
        <v>32782</v>
      </c>
      <c r="F38" s="20">
        <v>4008486008684</v>
      </c>
      <c r="G38" s="20" t="s">
        <v>111</v>
      </c>
      <c r="H38" s="23" t="s">
        <v>99</v>
      </c>
      <c r="I38" s="23" t="s">
        <v>76</v>
      </c>
      <c r="J38" s="24">
        <v>6</v>
      </c>
      <c r="K38" s="21">
        <v>64</v>
      </c>
      <c r="L38" s="25" t="s">
        <v>2</v>
      </c>
      <c r="M38" s="25"/>
      <c r="N38" s="26" t="s">
        <v>156</v>
      </c>
      <c r="O38" s="27">
        <v>0.19</v>
      </c>
      <c r="P38" s="27">
        <v>0.19</v>
      </c>
      <c r="Q38" s="26">
        <v>1183</v>
      </c>
      <c r="R38" s="26">
        <v>202030</v>
      </c>
      <c r="S38" s="26"/>
      <c r="T38" s="32">
        <v>1.9</v>
      </c>
      <c r="U38" s="32">
        <f t="shared" si="4"/>
        <v>11.399999999999999</v>
      </c>
      <c r="V38" s="28">
        <f t="shared" si="5"/>
        <v>0.28562401263823073</v>
      </c>
      <c r="W38" s="34">
        <f t="shared" si="6"/>
        <v>3.1649999999999996</v>
      </c>
      <c r="X38" s="43">
        <v>18.989999999999998</v>
      </c>
      <c r="Y38" s="34" t="str">
        <f t="shared" si="7"/>
        <v>3,49</v>
      </c>
      <c r="Z38" s="34">
        <f t="shared" si="8"/>
        <v>20.99</v>
      </c>
      <c r="AA38" s="34" t="str">
        <f t="shared" si="9"/>
        <v>3,89</v>
      </c>
      <c r="AB38" s="34">
        <f t="shared" si="10"/>
        <v>23.49</v>
      </c>
      <c r="AC38" s="35">
        <v>1.65</v>
      </c>
      <c r="AD38" s="39">
        <f t="shared" si="19"/>
        <v>0.26322701688555361</v>
      </c>
      <c r="AE38" s="58">
        <f t="shared" si="20"/>
        <v>2.665</v>
      </c>
      <c r="AF38" s="58">
        <v>15.99</v>
      </c>
      <c r="AG38" s="40" t="str">
        <f t="shared" si="21"/>
        <v>2,99</v>
      </c>
      <c r="AH38" s="40">
        <f t="shared" si="22"/>
        <v>17.989999999999998</v>
      </c>
      <c r="AI38" s="40" t="str">
        <f t="shared" si="23"/>
        <v>3,29</v>
      </c>
      <c r="AJ38" s="40">
        <f t="shared" si="24"/>
        <v>19.989999999999998</v>
      </c>
      <c r="AK38" s="40">
        <f t="shared" si="25"/>
        <v>0.25</v>
      </c>
      <c r="AL38" s="58">
        <f t="shared" si="26"/>
        <v>0.49999999999999956</v>
      </c>
      <c r="AM38" s="58">
        <f t="shared" si="27"/>
        <v>2.9999999999999982</v>
      </c>
      <c r="AN38" s="41">
        <v>64300101</v>
      </c>
      <c r="AO38" s="41">
        <v>64300001</v>
      </c>
    </row>
    <row r="39" spans="1:42" s="22" customFormat="1" ht="12.75" customHeight="1">
      <c r="A39" s="20"/>
      <c r="B39" s="20"/>
      <c r="C39" s="21"/>
      <c r="D39" s="21">
        <v>39034</v>
      </c>
      <c r="E39" s="21">
        <v>32731</v>
      </c>
      <c r="F39" s="20">
        <v>4008486009339</v>
      </c>
      <c r="G39" s="20" t="s">
        <v>111</v>
      </c>
      <c r="H39" s="23" t="s">
        <v>100</v>
      </c>
      <c r="I39" s="23" t="s">
        <v>62</v>
      </c>
      <c r="J39" s="24">
        <v>6</v>
      </c>
      <c r="K39" s="21">
        <v>64</v>
      </c>
      <c r="L39" s="25" t="s">
        <v>2</v>
      </c>
      <c r="M39" s="25"/>
      <c r="N39" s="26" t="s">
        <v>156</v>
      </c>
      <c r="O39" s="27">
        <v>0.19</v>
      </c>
      <c r="P39" s="27">
        <v>0.19</v>
      </c>
      <c r="Q39" s="26">
        <v>1183</v>
      </c>
      <c r="R39" s="26">
        <v>202030</v>
      </c>
      <c r="S39" s="26"/>
      <c r="T39" s="32">
        <v>1.2150000000000001</v>
      </c>
      <c r="U39" s="32">
        <f t="shared" si="4"/>
        <v>7.2900000000000009</v>
      </c>
      <c r="V39" s="28">
        <f t="shared" si="5"/>
        <v>0.33217090069284055</v>
      </c>
      <c r="W39" s="34">
        <f t="shared" si="6"/>
        <v>2.165</v>
      </c>
      <c r="X39" s="43">
        <v>12.99</v>
      </c>
      <c r="Y39" s="34" t="str">
        <f t="shared" si="7"/>
        <v>2,39</v>
      </c>
      <c r="Z39" s="34">
        <f t="shared" si="8"/>
        <v>14.49</v>
      </c>
      <c r="AA39" s="34" t="str">
        <f t="shared" si="9"/>
        <v>2,69</v>
      </c>
      <c r="AB39" s="34">
        <f t="shared" si="10"/>
        <v>15.99</v>
      </c>
      <c r="AC39" s="35">
        <v>0.79500000000000004</v>
      </c>
      <c r="AD39" s="39">
        <f t="shared" si="19"/>
        <v>0.36859844271412678</v>
      </c>
      <c r="AE39" s="58">
        <f t="shared" ref="AE39:AE46" si="28">AF39/J39</f>
        <v>1.4983333333333333</v>
      </c>
      <c r="AF39" s="58">
        <v>8.99</v>
      </c>
      <c r="AG39" s="40" t="str">
        <f t="shared" si="21"/>
        <v>1,69</v>
      </c>
      <c r="AH39" s="40" t="str">
        <f t="shared" si="22"/>
        <v>9,89</v>
      </c>
      <c r="AI39" s="40" t="str">
        <f t="shared" si="23"/>
        <v>1,89</v>
      </c>
      <c r="AJ39" s="40">
        <f t="shared" si="24"/>
        <v>10.99</v>
      </c>
      <c r="AK39" s="40">
        <f t="shared" si="25"/>
        <v>0.42000000000000004</v>
      </c>
      <c r="AL39" s="58">
        <f t="shared" si="26"/>
        <v>0.66666666666666674</v>
      </c>
      <c r="AM39" s="58">
        <f t="shared" si="27"/>
        <v>4</v>
      </c>
      <c r="AN39" s="41">
        <v>64300101</v>
      </c>
      <c r="AO39" s="41">
        <v>64300001</v>
      </c>
    </row>
    <row r="40" spans="1:42" s="22" customFormat="1" ht="12.75" customHeight="1">
      <c r="A40" s="20"/>
      <c r="B40" s="20"/>
      <c r="C40" s="21"/>
      <c r="D40" s="21">
        <v>39047</v>
      </c>
      <c r="E40" s="21">
        <v>32755</v>
      </c>
      <c r="F40" s="20">
        <v>4324883491165</v>
      </c>
      <c r="G40" s="20" t="s">
        <v>111</v>
      </c>
      <c r="H40" s="23" t="s">
        <v>101</v>
      </c>
      <c r="I40" s="23" t="s">
        <v>63</v>
      </c>
      <c r="J40" s="24">
        <v>6</v>
      </c>
      <c r="K40" s="21">
        <v>0</v>
      </c>
      <c r="L40" s="25" t="s">
        <v>2</v>
      </c>
      <c r="M40" s="25"/>
      <c r="N40" s="26" t="s">
        <v>156</v>
      </c>
      <c r="O40" s="27">
        <v>0.19</v>
      </c>
      <c r="P40" s="27">
        <v>0.19</v>
      </c>
      <c r="Q40" s="26">
        <v>1183</v>
      </c>
      <c r="R40" s="26">
        <v>202030</v>
      </c>
      <c r="S40" s="26"/>
      <c r="T40" s="32">
        <v>1.55</v>
      </c>
      <c r="U40" s="32">
        <f t="shared" si="4"/>
        <v>9.3000000000000007</v>
      </c>
      <c r="V40" s="28">
        <f t="shared" si="5"/>
        <v>0.30787992495309563</v>
      </c>
      <c r="W40" s="34">
        <f t="shared" si="6"/>
        <v>2.665</v>
      </c>
      <c r="X40" s="43">
        <v>15.99</v>
      </c>
      <c r="Y40" s="34" t="str">
        <f t="shared" si="7"/>
        <v>2,99</v>
      </c>
      <c r="Z40" s="34">
        <f t="shared" si="8"/>
        <v>17.989999999999998</v>
      </c>
      <c r="AA40" s="34" t="str">
        <f t="shared" si="9"/>
        <v>3,29</v>
      </c>
      <c r="AB40" s="34">
        <f t="shared" si="10"/>
        <v>19.989999999999998</v>
      </c>
      <c r="AC40" s="35">
        <v>1.2</v>
      </c>
      <c r="AD40" s="39">
        <f t="shared" si="19"/>
        <v>0.28540450375312776</v>
      </c>
      <c r="AE40" s="58">
        <f t="shared" si="28"/>
        <v>1.9983333333333333</v>
      </c>
      <c r="AF40" s="58">
        <v>11.99</v>
      </c>
      <c r="AG40" s="40" t="str">
        <f t="shared" si="21"/>
        <v>2,29</v>
      </c>
      <c r="AH40" s="40">
        <f t="shared" si="22"/>
        <v>13.49</v>
      </c>
      <c r="AI40" s="40" t="str">
        <f t="shared" si="23"/>
        <v>2,59</v>
      </c>
      <c r="AJ40" s="40">
        <f t="shared" si="24"/>
        <v>14.99</v>
      </c>
      <c r="AK40" s="40">
        <f t="shared" si="25"/>
        <v>0.35000000000000009</v>
      </c>
      <c r="AL40" s="58">
        <f t="shared" si="26"/>
        <v>0.66666666666666674</v>
      </c>
      <c r="AM40" s="58">
        <f t="shared" si="27"/>
        <v>4</v>
      </c>
      <c r="AN40" s="41">
        <v>64300101</v>
      </c>
      <c r="AO40" s="41">
        <v>64300001</v>
      </c>
    </row>
    <row r="41" spans="1:42" s="22" customFormat="1" ht="12.75" customHeight="1">
      <c r="A41" s="20"/>
      <c r="B41" s="20"/>
      <c r="C41" s="21"/>
      <c r="D41" s="21">
        <v>39048</v>
      </c>
      <c r="E41" s="29">
        <v>32756</v>
      </c>
      <c r="F41" s="20">
        <v>4324883491172</v>
      </c>
      <c r="G41" s="20" t="s">
        <v>111</v>
      </c>
      <c r="H41" s="23" t="s">
        <v>102</v>
      </c>
      <c r="I41" s="23" t="s">
        <v>64</v>
      </c>
      <c r="J41" s="24">
        <v>6</v>
      </c>
      <c r="K41" s="21">
        <v>0</v>
      </c>
      <c r="L41" s="25" t="s">
        <v>2</v>
      </c>
      <c r="M41" s="25"/>
      <c r="N41" s="26" t="s">
        <v>156</v>
      </c>
      <c r="O41" s="27">
        <v>0.19</v>
      </c>
      <c r="P41" s="27">
        <v>0.19</v>
      </c>
      <c r="Q41" s="26">
        <v>1183</v>
      </c>
      <c r="R41" s="26">
        <v>202030</v>
      </c>
      <c r="S41" s="26"/>
      <c r="T41" s="32">
        <v>1.1499999999999999</v>
      </c>
      <c r="U41" s="32">
        <f t="shared" si="4"/>
        <v>6.8999999999999995</v>
      </c>
      <c r="V41" s="28">
        <f t="shared" si="5"/>
        <v>0.31517931609674743</v>
      </c>
      <c r="W41" s="34">
        <f t="shared" si="6"/>
        <v>1.9983333333333333</v>
      </c>
      <c r="X41" s="43">
        <v>11.99</v>
      </c>
      <c r="Y41" s="34" t="str">
        <f t="shared" si="7"/>
        <v>2,29</v>
      </c>
      <c r="Z41" s="34">
        <f t="shared" si="8"/>
        <v>13.49</v>
      </c>
      <c r="AA41" s="34" t="str">
        <f t="shared" si="9"/>
        <v>2,59</v>
      </c>
      <c r="AB41" s="34">
        <f t="shared" si="10"/>
        <v>14.99</v>
      </c>
      <c r="AC41" s="35">
        <v>0.95</v>
      </c>
      <c r="AD41" s="39">
        <f t="shared" si="19"/>
        <v>0.32102102102102115</v>
      </c>
      <c r="AE41" s="58">
        <f t="shared" si="28"/>
        <v>1.665</v>
      </c>
      <c r="AF41" s="58">
        <v>9.99</v>
      </c>
      <c r="AG41" s="40" t="str">
        <f t="shared" si="21"/>
        <v>1,89</v>
      </c>
      <c r="AH41" s="40">
        <f t="shared" si="22"/>
        <v>10.99</v>
      </c>
      <c r="AI41" s="40" t="str">
        <f t="shared" si="23"/>
        <v>2,09</v>
      </c>
      <c r="AJ41" s="40">
        <f t="shared" si="24"/>
        <v>12.49</v>
      </c>
      <c r="AK41" s="40">
        <f t="shared" si="25"/>
        <v>0.19999999999999996</v>
      </c>
      <c r="AL41" s="58">
        <f t="shared" si="26"/>
        <v>0.33333333333333326</v>
      </c>
      <c r="AM41" s="58">
        <f t="shared" si="27"/>
        <v>2</v>
      </c>
      <c r="AN41" s="41">
        <v>64300101</v>
      </c>
      <c r="AO41" s="41">
        <v>64300001</v>
      </c>
    </row>
    <row r="42" spans="1:42" s="22" customFormat="1" ht="12.75" customHeight="1">
      <c r="A42" s="20"/>
      <c r="B42" s="20"/>
      <c r="C42" s="21"/>
      <c r="D42" s="21">
        <v>39151</v>
      </c>
      <c r="E42" s="21">
        <v>32852</v>
      </c>
      <c r="F42" s="20">
        <v>4324883491042</v>
      </c>
      <c r="G42" s="20" t="s">
        <v>111</v>
      </c>
      <c r="H42" s="23" t="s">
        <v>103</v>
      </c>
      <c r="I42" s="23" t="s">
        <v>83</v>
      </c>
      <c r="J42" s="24">
        <v>6</v>
      </c>
      <c r="K42" s="21">
        <v>0</v>
      </c>
      <c r="L42" s="25" t="s">
        <v>2</v>
      </c>
      <c r="M42" s="25"/>
      <c r="N42" s="26" t="s">
        <v>156</v>
      </c>
      <c r="O42" s="27">
        <v>0.19</v>
      </c>
      <c r="P42" s="27">
        <v>0.19</v>
      </c>
      <c r="Q42" s="26">
        <v>1183</v>
      </c>
      <c r="R42" s="26">
        <v>202030</v>
      </c>
      <c r="S42" s="26"/>
      <c r="T42" s="32">
        <v>1.095</v>
      </c>
      <c r="U42" s="32">
        <f t="shared" si="4"/>
        <v>6.57</v>
      </c>
      <c r="V42" s="28">
        <f t="shared" si="5"/>
        <v>0.34793160967472903</v>
      </c>
      <c r="W42" s="34">
        <f t="shared" si="6"/>
        <v>1.9983333333333333</v>
      </c>
      <c r="X42" s="43">
        <v>11.99</v>
      </c>
      <c r="Y42" s="34" t="str">
        <f t="shared" si="7"/>
        <v>2,29</v>
      </c>
      <c r="Z42" s="34">
        <f t="shared" si="8"/>
        <v>13.49</v>
      </c>
      <c r="AA42" s="34" t="str">
        <f t="shared" si="9"/>
        <v>2,59</v>
      </c>
      <c r="AB42" s="34">
        <f t="shared" si="10"/>
        <v>14.99</v>
      </c>
      <c r="AC42" s="35">
        <v>0.88500000000000001</v>
      </c>
      <c r="AD42" s="39">
        <f t="shared" si="19"/>
        <v>0.36747747747747744</v>
      </c>
      <c r="AE42" s="58">
        <f t="shared" si="28"/>
        <v>1.665</v>
      </c>
      <c r="AF42" s="58">
        <v>9.99</v>
      </c>
      <c r="AG42" s="40" t="str">
        <f t="shared" si="21"/>
        <v>1,89</v>
      </c>
      <c r="AH42" s="40">
        <f t="shared" si="22"/>
        <v>10.99</v>
      </c>
      <c r="AI42" s="40" t="str">
        <f t="shared" si="23"/>
        <v>2,09</v>
      </c>
      <c r="AJ42" s="40">
        <f t="shared" si="24"/>
        <v>12.49</v>
      </c>
      <c r="AK42" s="40">
        <f t="shared" si="25"/>
        <v>0.20999999999999996</v>
      </c>
      <c r="AL42" s="58">
        <f t="shared" si="26"/>
        <v>0.33333333333333326</v>
      </c>
      <c r="AM42" s="58">
        <f t="shared" si="27"/>
        <v>2</v>
      </c>
      <c r="AN42" s="41">
        <v>64300101</v>
      </c>
      <c r="AO42" s="41">
        <v>64300001</v>
      </c>
    </row>
    <row r="43" spans="1:42" s="22" customFormat="1" ht="12.75" customHeight="1">
      <c r="A43" s="20"/>
      <c r="B43" s="20"/>
      <c r="C43" s="21"/>
      <c r="D43" s="21">
        <v>39152</v>
      </c>
      <c r="E43" s="21">
        <v>32853</v>
      </c>
      <c r="F43" s="20">
        <v>4324883491059</v>
      </c>
      <c r="G43" s="20" t="s">
        <v>111</v>
      </c>
      <c r="H43" s="23" t="s">
        <v>104</v>
      </c>
      <c r="I43" s="23" t="s">
        <v>84</v>
      </c>
      <c r="J43" s="24">
        <v>6</v>
      </c>
      <c r="K43" s="21">
        <v>0</v>
      </c>
      <c r="L43" s="25" t="s">
        <v>2</v>
      </c>
      <c r="M43" s="25"/>
      <c r="N43" s="26" t="s">
        <v>156</v>
      </c>
      <c r="O43" s="27">
        <v>0.19</v>
      </c>
      <c r="P43" s="27">
        <v>0.19</v>
      </c>
      <c r="Q43" s="26">
        <v>1183</v>
      </c>
      <c r="R43" s="26">
        <v>202030</v>
      </c>
      <c r="S43" s="26"/>
      <c r="T43" s="32">
        <v>0.91500000000000004</v>
      </c>
      <c r="U43" s="32">
        <f t="shared" si="4"/>
        <v>5.49</v>
      </c>
      <c r="V43" s="28">
        <f t="shared" si="5"/>
        <v>0.34603603603603605</v>
      </c>
      <c r="W43" s="34">
        <f t="shared" si="6"/>
        <v>1.665</v>
      </c>
      <c r="X43" s="43">
        <v>9.99</v>
      </c>
      <c r="Y43" s="34" t="str">
        <f t="shared" si="7"/>
        <v>1,89</v>
      </c>
      <c r="Z43" s="34">
        <f t="shared" si="8"/>
        <v>10.99</v>
      </c>
      <c r="AA43" s="34" t="str">
        <f t="shared" si="9"/>
        <v>2,09</v>
      </c>
      <c r="AB43" s="34">
        <f t="shared" si="10"/>
        <v>12.49</v>
      </c>
      <c r="AC43" s="35">
        <v>0.495</v>
      </c>
      <c r="AD43" s="39">
        <f t="shared" si="19"/>
        <v>0.40996661101836407</v>
      </c>
      <c r="AE43" s="58">
        <f t="shared" si="28"/>
        <v>0.99833333333333341</v>
      </c>
      <c r="AF43" s="58">
        <v>5.99</v>
      </c>
      <c r="AG43" s="40" t="str">
        <f t="shared" si="21"/>
        <v>1,19</v>
      </c>
      <c r="AH43" s="40" t="str">
        <f t="shared" si="22"/>
        <v>6,59</v>
      </c>
      <c r="AI43" s="40" t="str">
        <f t="shared" si="23"/>
        <v>1,39</v>
      </c>
      <c r="AJ43" s="40" t="str">
        <f t="shared" si="24"/>
        <v>7,29</v>
      </c>
      <c r="AK43" s="40">
        <f t="shared" si="25"/>
        <v>0.42000000000000004</v>
      </c>
      <c r="AL43" s="58">
        <f t="shared" si="26"/>
        <v>0.66666666666666663</v>
      </c>
      <c r="AM43" s="58">
        <f t="shared" si="27"/>
        <v>4</v>
      </c>
      <c r="AN43" s="41">
        <v>64300101</v>
      </c>
      <c r="AO43" s="41">
        <v>64300001</v>
      </c>
    </row>
    <row r="44" spans="1:42" s="22" customFormat="1" ht="12.75" customHeight="1">
      <c r="A44" s="20"/>
      <c r="B44" s="20"/>
      <c r="C44" s="21"/>
      <c r="D44" s="21">
        <v>809</v>
      </c>
      <c r="E44" s="21">
        <v>32913</v>
      </c>
      <c r="F44" s="20">
        <v>4000197809123</v>
      </c>
      <c r="G44" s="20" t="s">
        <v>110</v>
      </c>
      <c r="H44" s="23" t="s">
        <v>105</v>
      </c>
      <c r="I44" s="23" t="s">
        <v>89</v>
      </c>
      <c r="J44" s="24">
        <v>6</v>
      </c>
      <c r="K44" s="21">
        <v>64</v>
      </c>
      <c r="L44" s="25" t="s">
        <v>2</v>
      </c>
      <c r="M44" s="25"/>
      <c r="N44" s="26" t="s">
        <v>156</v>
      </c>
      <c r="O44" s="27">
        <v>0.19</v>
      </c>
      <c r="P44" s="27">
        <v>0.19</v>
      </c>
      <c r="Q44" s="26">
        <v>1183</v>
      </c>
      <c r="R44" s="26">
        <v>202030</v>
      </c>
      <c r="S44" s="26"/>
      <c r="T44" s="32">
        <v>1.27</v>
      </c>
      <c r="U44" s="32">
        <f t="shared" si="4"/>
        <v>7.62</v>
      </c>
      <c r="V44" s="28">
        <f t="shared" si="5"/>
        <v>0.35183702644746251</v>
      </c>
      <c r="W44" s="34">
        <f t="shared" si="6"/>
        <v>2.3316666666666666</v>
      </c>
      <c r="X44" s="43">
        <v>13.99</v>
      </c>
      <c r="Y44" s="34" t="str">
        <f t="shared" si="7"/>
        <v>2,59</v>
      </c>
      <c r="Z44" s="34">
        <f t="shared" si="8"/>
        <v>15.49</v>
      </c>
      <c r="AA44" s="34" t="str">
        <f t="shared" si="9"/>
        <v>2,89</v>
      </c>
      <c r="AB44" s="34">
        <f t="shared" si="10"/>
        <v>17.489999999999998</v>
      </c>
      <c r="AC44" s="35">
        <v>1.08</v>
      </c>
      <c r="AD44" s="39">
        <f t="shared" si="19"/>
        <v>0.3568640533778149</v>
      </c>
      <c r="AE44" s="58">
        <f t="shared" si="28"/>
        <v>1.9983333333333333</v>
      </c>
      <c r="AF44" s="58">
        <v>11.99</v>
      </c>
      <c r="AG44" s="40" t="str">
        <f t="shared" si="21"/>
        <v>2,29</v>
      </c>
      <c r="AH44" s="40">
        <f t="shared" si="22"/>
        <v>13.49</v>
      </c>
      <c r="AI44" s="40" t="str">
        <f t="shared" si="23"/>
        <v>2,59</v>
      </c>
      <c r="AJ44" s="40">
        <f t="shared" si="24"/>
        <v>14.99</v>
      </c>
      <c r="AK44" s="40">
        <f t="shared" si="25"/>
        <v>0.18999999999999995</v>
      </c>
      <c r="AL44" s="58">
        <f t="shared" si="26"/>
        <v>0.33333333333333326</v>
      </c>
      <c r="AM44" s="58">
        <f t="shared" si="27"/>
        <v>2</v>
      </c>
      <c r="AN44" s="41">
        <v>64300101</v>
      </c>
      <c r="AO44" s="41">
        <v>64300001</v>
      </c>
    </row>
    <row r="45" spans="1:42" s="22" customFormat="1" ht="12.65" customHeight="1">
      <c r="A45" s="20"/>
      <c r="B45" s="20"/>
      <c r="C45" s="21"/>
      <c r="D45" s="21">
        <v>808</v>
      </c>
      <c r="E45" s="21">
        <v>32914</v>
      </c>
      <c r="F45" s="20">
        <v>4000197808126</v>
      </c>
      <c r="G45" s="20" t="s">
        <v>109</v>
      </c>
      <c r="H45" s="23" t="s">
        <v>106</v>
      </c>
      <c r="I45" s="23" t="s">
        <v>90</v>
      </c>
      <c r="J45" s="24">
        <v>6</v>
      </c>
      <c r="K45" s="21">
        <v>64</v>
      </c>
      <c r="L45" s="25" t="s">
        <v>2</v>
      </c>
      <c r="M45" s="25"/>
      <c r="N45" s="26" t="s">
        <v>156</v>
      </c>
      <c r="O45" s="27">
        <v>0.19</v>
      </c>
      <c r="P45" s="27">
        <v>0.19</v>
      </c>
      <c r="Q45" s="26">
        <v>1183</v>
      </c>
      <c r="R45" s="26">
        <v>202030</v>
      </c>
      <c r="S45" s="26"/>
      <c r="T45" s="32">
        <v>1.27</v>
      </c>
      <c r="U45" s="32">
        <f t="shared" si="4"/>
        <v>7.62</v>
      </c>
      <c r="V45" s="28">
        <f t="shared" si="5"/>
        <v>0.35183702644746251</v>
      </c>
      <c r="W45" s="34">
        <f t="shared" si="6"/>
        <v>2.3316666666666666</v>
      </c>
      <c r="X45" s="43">
        <v>13.99</v>
      </c>
      <c r="Y45" s="34" t="str">
        <f t="shared" si="7"/>
        <v>2,59</v>
      </c>
      <c r="Z45" s="34">
        <f t="shared" si="8"/>
        <v>15.49</v>
      </c>
      <c r="AA45" s="34" t="str">
        <f t="shared" si="9"/>
        <v>2,89</v>
      </c>
      <c r="AB45" s="34">
        <f t="shared" si="10"/>
        <v>17.489999999999998</v>
      </c>
      <c r="AC45" s="35">
        <v>1.08</v>
      </c>
      <c r="AD45" s="39">
        <f t="shared" si="19"/>
        <v>0.3568640533778149</v>
      </c>
      <c r="AE45" s="58">
        <f t="shared" si="28"/>
        <v>1.9983333333333333</v>
      </c>
      <c r="AF45" s="58">
        <v>11.99</v>
      </c>
      <c r="AG45" s="40" t="str">
        <f t="shared" si="21"/>
        <v>2,29</v>
      </c>
      <c r="AH45" s="40">
        <f t="shared" si="22"/>
        <v>13.49</v>
      </c>
      <c r="AI45" s="40" t="str">
        <f t="shared" si="23"/>
        <v>2,59</v>
      </c>
      <c r="AJ45" s="40">
        <f t="shared" si="24"/>
        <v>14.99</v>
      </c>
      <c r="AK45" s="40">
        <f t="shared" si="25"/>
        <v>0.18999999999999995</v>
      </c>
      <c r="AL45" s="58">
        <f t="shared" si="26"/>
        <v>0.33333333333333326</v>
      </c>
      <c r="AM45" s="58">
        <f t="shared" si="27"/>
        <v>2</v>
      </c>
      <c r="AN45" s="41">
        <v>64300101</v>
      </c>
      <c r="AO45" s="41">
        <v>64300001</v>
      </c>
    </row>
    <row r="46" spans="1:42" s="22" customFormat="1" ht="12.75" customHeight="1">
      <c r="A46" s="20"/>
      <c r="B46" s="20"/>
      <c r="C46" s="21">
        <v>23424507</v>
      </c>
      <c r="D46" s="29">
        <v>32129</v>
      </c>
      <c r="E46" s="21">
        <v>32967</v>
      </c>
      <c r="F46" s="20" t="s">
        <v>234</v>
      </c>
      <c r="G46" s="20" t="s">
        <v>235</v>
      </c>
      <c r="H46" s="30" t="s">
        <v>236</v>
      </c>
      <c r="I46" s="30" t="s">
        <v>237</v>
      </c>
      <c r="J46" s="24">
        <v>6</v>
      </c>
      <c r="K46" s="21">
        <v>64</v>
      </c>
      <c r="L46" s="25" t="s">
        <v>2</v>
      </c>
      <c r="M46" s="53" t="s">
        <v>225</v>
      </c>
      <c r="N46" s="26" t="s">
        <v>156</v>
      </c>
      <c r="O46" s="27">
        <v>0.19</v>
      </c>
      <c r="P46" s="27">
        <v>0.19</v>
      </c>
      <c r="Q46" s="26">
        <v>1183</v>
      </c>
      <c r="R46" s="26">
        <v>202030</v>
      </c>
      <c r="S46" s="26"/>
      <c r="T46" s="32">
        <v>1.25</v>
      </c>
      <c r="U46" s="32">
        <f t="shared" si="4"/>
        <v>7.5</v>
      </c>
      <c r="V46" s="28">
        <f t="shared" si="5"/>
        <v>0.36204431736954973</v>
      </c>
      <c r="W46" s="60">
        <f t="shared" si="6"/>
        <v>2.3316666666666666</v>
      </c>
      <c r="X46" s="59">
        <v>13.99</v>
      </c>
      <c r="Y46" s="34" t="str">
        <f t="shared" si="7"/>
        <v>2,59</v>
      </c>
      <c r="Z46" s="34">
        <f t="shared" si="8"/>
        <v>15.49</v>
      </c>
      <c r="AA46" s="34" t="str">
        <f t="shared" si="9"/>
        <v>2,89</v>
      </c>
      <c r="AB46" s="34">
        <f t="shared" si="10"/>
        <v>17.489999999999998</v>
      </c>
      <c r="AC46" s="35">
        <v>1.05</v>
      </c>
      <c r="AD46" s="39">
        <f t="shared" si="19"/>
        <v>0.37472894078398666</v>
      </c>
      <c r="AE46" s="58">
        <f t="shared" si="28"/>
        <v>1.9983333333333333</v>
      </c>
      <c r="AF46" s="58">
        <v>11.99</v>
      </c>
      <c r="AG46" s="40" t="str">
        <f t="shared" si="21"/>
        <v>2,29</v>
      </c>
      <c r="AH46" s="40">
        <f t="shared" si="22"/>
        <v>13.49</v>
      </c>
      <c r="AI46" s="40" t="str">
        <f t="shared" si="23"/>
        <v>2,59</v>
      </c>
      <c r="AJ46" s="40">
        <f t="shared" si="24"/>
        <v>14.99</v>
      </c>
      <c r="AK46" s="40">
        <f t="shared" si="25"/>
        <v>0.19999999999999996</v>
      </c>
      <c r="AL46" s="58">
        <f t="shared" si="26"/>
        <v>0.33333333333333326</v>
      </c>
      <c r="AM46" s="58">
        <f t="shared" si="27"/>
        <v>2</v>
      </c>
      <c r="AN46" s="41">
        <v>64300101</v>
      </c>
      <c r="AO46" s="41">
        <v>64300001</v>
      </c>
    </row>
    <row r="47" spans="1:42" ht="12.75" customHeight="1">
      <c r="C47" s="4">
        <v>23424508</v>
      </c>
      <c r="D47" s="4">
        <v>32970</v>
      </c>
      <c r="F47" s="20">
        <v>4008486009469</v>
      </c>
      <c r="G47" s="20">
        <v>4008486009476</v>
      </c>
      <c r="H47" s="1" t="s">
        <v>240</v>
      </c>
      <c r="I47" s="1" t="s">
        <v>241</v>
      </c>
      <c r="J47" s="24" t="s">
        <v>242</v>
      </c>
      <c r="K47" s="21" t="s">
        <v>243</v>
      </c>
      <c r="L47" s="2" t="s">
        <v>2</v>
      </c>
      <c r="M47" s="53" t="s">
        <v>225</v>
      </c>
      <c r="N47" s="2" t="s">
        <v>156</v>
      </c>
      <c r="O47" s="44">
        <v>0.19</v>
      </c>
      <c r="P47" s="44">
        <v>0.19</v>
      </c>
      <c r="Q47" s="4">
        <v>1276</v>
      </c>
      <c r="R47" s="4">
        <v>203010</v>
      </c>
      <c r="S47" s="54">
        <v>22042178</v>
      </c>
      <c r="T47" s="14">
        <v>0.78</v>
      </c>
      <c r="U47" s="32">
        <f t="shared" si="4"/>
        <v>15.600000000000001</v>
      </c>
      <c r="V47" s="28">
        <f t="shared" si="5"/>
        <v>0.28572527895344357</v>
      </c>
      <c r="W47" s="34">
        <f t="shared" si="6"/>
        <v>1.2994999999999999</v>
      </c>
      <c r="X47" s="43">
        <v>25.99</v>
      </c>
      <c r="Y47" s="34" t="s">
        <v>244</v>
      </c>
      <c r="Z47" s="34">
        <v>14.49</v>
      </c>
      <c r="AA47" s="34" t="s">
        <v>245</v>
      </c>
      <c r="AB47" s="34">
        <v>15.99</v>
      </c>
      <c r="AC47" s="22" t="s">
        <v>146</v>
      </c>
      <c r="AD47" s="39"/>
      <c r="AG47" s="8" t="s">
        <v>226</v>
      </c>
      <c r="AH47" s="8">
        <v>11.49</v>
      </c>
      <c r="AI47" s="8" t="s">
        <v>227</v>
      </c>
      <c r="AJ47" s="8">
        <v>12.99</v>
      </c>
      <c r="AK47" s="40"/>
      <c r="AL47" s="40" t="s">
        <v>146</v>
      </c>
      <c r="AM47" s="40" t="s">
        <v>146</v>
      </c>
      <c r="AN47" s="41">
        <v>64300101</v>
      </c>
      <c r="AO47" s="41">
        <v>64300003</v>
      </c>
      <c r="AP47" s="55" t="s">
        <v>252</v>
      </c>
    </row>
    <row r="48" spans="1:42" ht="12.75" customHeight="1">
      <c r="C48" s="4">
        <v>23424509</v>
      </c>
      <c r="D48" s="4">
        <v>32971</v>
      </c>
      <c r="F48" s="20">
        <v>4008486009506</v>
      </c>
      <c r="G48" s="20">
        <v>4008486009513</v>
      </c>
      <c r="H48" s="47" t="s">
        <v>246</v>
      </c>
      <c r="I48" s="47" t="s">
        <v>247</v>
      </c>
      <c r="J48" s="24" t="s">
        <v>242</v>
      </c>
      <c r="K48" s="21" t="s">
        <v>243</v>
      </c>
      <c r="L48" s="2" t="s">
        <v>2</v>
      </c>
      <c r="M48" s="53" t="s">
        <v>225</v>
      </c>
      <c r="N48" s="2" t="s">
        <v>156</v>
      </c>
      <c r="O48" s="44">
        <v>0.19</v>
      </c>
      <c r="P48" s="44">
        <v>0.19</v>
      </c>
      <c r="Q48" s="4">
        <v>1276</v>
      </c>
      <c r="R48" s="4">
        <v>203010</v>
      </c>
      <c r="S48" s="54">
        <v>22042178</v>
      </c>
      <c r="T48" s="14">
        <v>0.78</v>
      </c>
      <c r="U48" s="32">
        <f t="shared" si="4"/>
        <v>15.600000000000001</v>
      </c>
      <c r="V48" s="28">
        <f t="shared" si="5"/>
        <v>0.28572527895344357</v>
      </c>
      <c r="W48" s="34">
        <f t="shared" si="6"/>
        <v>1.2994999999999999</v>
      </c>
      <c r="X48" s="43">
        <v>25.99</v>
      </c>
      <c r="Y48" s="34" t="s">
        <v>244</v>
      </c>
      <c r="Z48" s="34">
        <v>14.49</v>
      </c>
      <c r="AA48" s="34" t="s">
        <v>245</v>
      </c>
      <c r="AB48" s="34">
        <v>15.99</v>
      </c>
      <c r="AC48" s="22" t="s">
        <v>146</v>
      </c>
      <c r="AD48" s="39"/>
      <c r="AG48" s="8" t="s">
        <v>226</v>
      </c>
      <c r="AH48" s="8">
        <v>11.49</v>
      </c>
      <c r="AI48" s="8" t="s">
        <v>227</v>
      </c>
      <c r="AJ48" s="8">
        <v>12.99</v>
      </c>
      <c r="AK48" s="40"/>
      <c r="AL48" s="40" t="s">
        <v>146</v>
      </c>
      <c r="AM48" s="40" t="s">
        <v>146</v>
      </c>
      <c r="AN48" s="41">
        <v>64300101</v>
      </c>
      <c r="AO48" s="41">
        <v>64300003</v>
      </c>
      <c r="AP48" s="55" t="s">
        <v>252</v>
      </c>
    </row>
    <row r="49" spans="3:42" ht="12.75" customHeight="1">
      <c r="C49" s="4">
        <v>23424510</v>
      </c>
      <c r="D49" s="4">
        <v>32969</v>
      </c>
      <c r="F49" s="20">
        <v>4008486009438</v>
      </c>
      <c r="G49" s="20">
        <v>4008486009445</v>
      </c>
      <c r="H49" s="47" t="s">
        <v>248</v>
      </c>
      <c r="I49" s="47" t="s">
        <v>249</v>
      </c>
      <c r="J49" s="24" t="s">
        <v>242</v>
      </c>
      <c r="K49" s="21" t="s">
        <v>243</v>
      </c>
      <c r="L49" s="2" t="s">
        <v>2</v>
      </c>
      <c r="M49" s="53" t="s">
        <v>225</v>
      </c>
      <c r="N49" s="2" t="s">
        <v>156</v>
      </c>
      <c r="O49" s="44">
        <v>0.19</v>
      </c>
      <c r="P49" s="44">
        <v>0.19</v>
      </c>
      <c r="Q49" s="4">
        <v>1276</v>
      </c>
      <c r="R49" s="4">
        <v>203010</v>
      </c>
      <c r="S49" s="54">
        <v>22042178</v>
      </c>
      <c r="T49" s="14">
        <v>0.78</v>
      </c>
      <c r="U49" s="32">
        <f t="shared" si="4"/>
        <v>15.600000000000001</v>
      </c>
      <c r="V49" s="28">
        <f t="shared" si="5"/>
        <v>0.28572527895344357</v>
      </c>
      <c r="W49" s="34">
        <f t="shared" si="6"/>
        <v>1.2994999999999999</v>
      </c>
      <c r="X49" s="43">
        <v>25.99</v>
      </c>
      <c r="Y49" s="34" t="s">
        <v>244</v>
      </c>
      <c r="Z49" s="34">
        <v>14.49</v>
      </c>
      <c r="AA49" s="34" t="s">
        <v>245</v>
      </c>
      <c r="AB49" s="34">
        <v>15.99</v>
      </c>
      <c r="AC49" s="22" t="s">
        <v>146</v>
      </c>
      <c r="AD49" s="39"/>
      <c r="AG49" s="8" t="s">
        <v>226</v>
      </c>
      <c r="AH49" s="8">
        <v>11.49</v>
      </c>
      <c r="AI49" s="8" t="s">
        <v>227</v>
      </c>
      <c r="AJ49" s="8">
        <v>12.99</v>
      </c>
      <c r="AK49" s="40"/>
      <c r="AL49" s="40" t="s">
        <v>146</v>
      </c>
      <c r="AM49" s="40" t="s">
        <v>146</v>
      </c>
      <c r="AN49" s="41">
        <v>64300101</v>
      </c>
      <c r="AO49" s="41">
        <v>64300003</v>
      </c>
      <c r="AP49" s="55" t="s">
        <v>252</v>
      </c>
    </row>
    <row r="50" spans="3:42" ht="12.75" customHeight="1">
      <c r="C50" s="4">
        <v>23424511</v>
      </c>
      <c r="D50" s="4">
        <v>32968</v>
      </c>
      <c r="F50" s="20">
        <v>4008486009407</v>
      </c>
      <c r="G50" s="20">
        <v>4008486009414</v>
      </c>
      <c r="H50" s="47" t="s">
        <v>250</v>
      </c>
      <c r="I50" s="47" t="s">
        <v>251</v>
      </c>
      <c r="J50" s="24" t="s">
        <v>242</v>
      </c>
      <c r="K50" s="21" t="s">
        <v>243</v>
      </c>
      <c r="L50" s="2" t="s">
        <v>2</v>
      </c>
      <c r="M50" s="53" t="s">
        <v>225</v>
      </c>
      <c r="N50" s="2" t="s">
        <v>156</v>
      </c>
      <c r="O50" s="44">
        <v>0.19</v>
      </c>
      <c r="P50" s="44">
        <v>0.19</v>
      </c>
      <c r="Q50" s="4">
        <v>1276</v>
      </c>
      <c r="R50" s="4">
        <v>203010</v>
      </c>
      <c r="S50" s="54">
        <v>22042178</v>
      </c>
      <c r="T50" s="14">
        <v>0.78</v>
      </c>
      <c r="U50" s="32">
        <f t="shared" si="4"/>
        <v>15.600000000000001</v>
      </c>
      <c r="V50" s="28">
        <f t="shared" si="5"/>
        <v>0.28572527895344357</v>
      </c>
      <c r="W50" s="34">
        <f t="shared" si="6"/>
        <v>1.2994999999999999</v>
      </c>
      <c r="X50" s="43">
        <v>25.99</v>
      </c>
      <c r="Y50" s="34" t="s">
        <v>244</v>
      </c>
      <c r="Z50" s="34">
        <v>14.49</v>
      </c>
      <c r="AA50" s="34" t="s">
        <v>245</v>
      </c>
      <c r="AB50" s="34">
        <v>15.99</v>
      </c>
      <c r="AC50" s="22" t="s">
        <v>146</v>
      </c>
      <c r="AD50" s="39"/>
      <c r="AG50" s="8" t="s">
        <v>226</v>
      </c>
      <c r="AH50" s="8">
        <v>11.49</v>
      </c>
      <c r="AI50" s="8" t="s">
        <v>227</v>
      </c>
      <c r="AJ50" s="8">
        <v>12.99</v>
      </c>
      <c r="AK50" s="40"/>
      <c r="AL50" s="40" t="s">
        <v>146</v>
      </c>
      <c r="AM50" s="40" t="s">
        <v>146</v>
      </c>
      <c r="AN50" s="41">
        <v>64300101</v>
      </c>
      <c r="AO50" s="41">
        <v>64300003</v>
      </c>
      <c r="AP50" s="55" t="s">
        <v>252</v>
      </c>
    </row>
    <row r="51" spans="3:42" ht="12.75" customHeight="1">
      <c r="O51" s="44"/>
      <c r="P51" s="44"/>
      <c r="V51" s="45"/>
    </row>
  </sheetData>
  <autoFilter ref="A2:AP2" xr:uid="{00000000-0001-0000-0200-000000000000}"/>
  <mergeCells count="9">
    <mergeCell ref="AN1:AO1"/>
    <mergeCell ref="AL1:AM1"/>
    <mergeCell ref="D1:E1"/>
    <mergeCell ref="F1:G1"/>
    <mergeCell ref="W1:X1"/>
    <mergeCell ref="Y1:Z1"/>
    <mergeCell ref="AA1:AB1"/>
    <mergeCell ref="AE1:AF1"/>
    <mergeCell ref="T1:U1"/>
  </mergeCells>
  <phoneticPr fontId="7" type="noConversion"/>
  <printOptions gridLines="1"/>
  <pageMargins left="0.11811023622047245" right="0.11811023622047245" top="0.59055118110236227" bottom="0.31496062992125984" header="0.51181102362204722" footer="0"/>
  <pageSetup paperSize="9" scale="39" orientation="landscape" verticalDpi="300" r:id="rId1"/>
  <headerFooter alignWithMargins="0">
    <oddFooter>&amp;L&amp;"Arial,Fett"Raiffeisen Vertraulich&amp;C&amp;D&amp;RSeite &amp;P von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4FF6-0536-4E2B-B66A-58E04F89EEDF}">
  <sheetPr>
    <pageSetUpPr fitToPage="1"/>
  </sheetPr>
  <dimension ref="A1:AN6"/>
  <sheetViews>
    <sheetView view="pageBreakPreview" topLeftCell="C1" zoomScale="70" zoomScaleNormal="100" zoomScaleSheetLayoutView="70" workbookViewId="0">
      <selection activeCell="F4" sqref="F4"/>
    </sheetView>
  </sheetViews>
  <sheetFormatPr baseColWidth="10" defaultRowHeight="12.75" customHeight="1"/>
  <cols>
    <col min="1" max="2" width="15" style="4" hidden="1" customWidth="1"/>
    <col min="3" max="3" width="12.1796875" style="4" customWidth="1"/>
    <col min="4" max="4" width="8.81640625" style="4" customWidth="1"/>
    <col min="5" max="5" width="8.1796875" style="4" customWidth="1"/>
    <col min="6" max="7" width="15" style="4" customWidth="1"/>
    <col min="8" max="9" width="27.1796875" style="1" customWidth="1"/>
    <col min="10" max="11" width="5.1796875" style="1" customWidth="1"/>
    <col min="12" max="13" width="4.54296875" style="2" customWidth="1"/>
    <col min="14" max="14" width="5.81640625" style="2" customWidth="1"/>
    <col min="15" max="16" width="6.453125" style="5" customWidth="1"/>
    <col min="17" max="17" width="5.81640625" style="4" customWidth="1"/>
    <col min="18" max="18" width="8.54296875" style="4" customWidth="1"/>
    <col min="19" max="20" width="10" style="14" customWidth="1"/>
    <col min="21" max="21" width="11.54296875" style="3" customWidth="1"/>
    <col min="22" max="22" width="16" style="6" customWidth="1"/>
    <col min="23" max="23" width="12.1796875" style="6" customWidth="1"/>
    <col min="24" max="27" width="16" style="6" customWidth="1"/>
    <col min="28" max="28" width="11.54296875" style="6" customWidth="1"/>
    <col min="29" max="29" width="13.1796875" style="13" customWidth="1"/>
    <col min="30" max="30" width="16.453125" style="8" customWidth="1"/>
    <col min="31" max="31" width="19.1796875" style="8" customWidth="1"/>
    <col min="32" max="35" width="16.453125" style="8" customWidth="1"/>
    <col min="36" max="36" width="9.1796875" style="9" customWidth="1"/>
    <col min="37" max="37" width="12.81640625" style="9" customWidth="1"/>
    <col min="38" max="38" width="12.453125" style="9" customWidth="1"/>
    <col min="39" max="39" width="10.81640625" customWidth="1"/>
    <col min="40" max="40" width="13.453125" customWidth="1"/>
  </cols>
  <sheetData>
    <row r="1" spans="1:40" s="7" customFormat="1" ht="38.15" customHeight="1">
      <c r="A1" s="10"/>
      <c r="B1" s="10"/>
      <c r="C1" s="15" t="s">
        <v>151</v>
      </c>
      <c r="D1" s="64" t="s">
        <v>149</v>
      </c>
      <c r="E1" s="64"/>
      <c r="F1" s="64" t="s">
        <v>0</v>
      </c>
      <c r="G1" s="64"/>
      <c r="H1" s="36" t="s">
        <v>152</v>
      </c>
      <c r="I1" s="36"/>
      <c r="J1" s="15" t="s">
        <v>215</v>
      </c>
      <c r="K1" s="15" t="s">
        <v>216</v>
      </c>
      <c r="L1" s="15" t="s">
        <v>154</v>
      </c>
      <c r="M1" s="15" t="s">
        <v>153</v>
      </c>
      <c r="N1" s="15" t="s">
        <v>155</v>
      </c>
      <c r="O1" s="15" t="s">
        <v>157</v>
      </c>
      <c r="P1" s="15" t="s">
        <v>158</v>
      </c>
      <c r="Q1" s="15" t="s">
        <v>159</v>
      </c>
      <c r="R1" s="15" t="s">
        <v>160</v>
      </c>
      <c r="S1" s="64" t="s">
        <v>232</v>
      </c>
      <c r="T1" s="64"/>
      <c r="U1" s="15" t="s">
        <v>1</v>
      </c>
      <c r="V1" s="64" t="s">
        <v>233</v>
      </c>
      <c r="W1" s="64"/>
      <c r="X1" s="64" t="s">
        <v>219</v>
      </c>
      <c r="Y1" s="64"/>
      <c r="Z1" s="64" t="s">
        <v>220</v>
      </c>
      <c r="AA1" s="64"/>
      <c r="AB1" s="38" t="s">
        <v>218</v>
      </c>
      <c r="AC1" s="38"/>
      <c r="AD1" s="67" t="s">
        <v>217</v>
      </c>
      <c r="AE1" s="67"/>
      <c r="AF1" s="15"/>
      <c r="AG1" s="15"/>
      <c r="AH1" s="15"/>
      <c r="AI1" s="15"/>
      <c r="AJ1" s="15"/>
      <c r="AK1" s="64"/>
      <c r="AL1" s="64"/>
      <c r="AM1" s="64" t="s">
        <v>162</v>
      </c>
      <c r="AN1" s="64"/>
    </row>
    <row r="2" spans="1:40" s="7" customFormat="1" ht="38.15" customHeight="1">
      <c r="A2" s="10"/>
      <c r="B2" s="10"/>
      <c r="C2" s="15"/>
      <c r="D2" s="15" t="s">
        <v>150</v>
      </c>
      <c r="E2" s="15" t="s">
        <v>17</v>
      </c>
      <c r="F2" s="15" t="s">
        <v>147</v>
      </c>
      <c r="G2" s="15" t="s">
        <v>148</v>
      </c>
      <c r="H2" s="15" t="s">
        <v>147</v>
      </c>
      <c r="I2" s="15" t="s">
        <v>148</v>
      </c>
      <c r="J2" s="15" t="s">
        <v>213</v>
      </c>
      <c r="K2" s="15" t="s">
        <v>214</v>
      </c>
      <c r="L2" s="15"/>
      <c r="M2" s="15"/>
      <c r="N2" s="11"/>
      <c r="O2" s="12"/>
      <c r="P2" s="12"/>
      <c r="Q2" s="10"/>
      <c r="R2" s="10"/>
      <c r="S2" s="15" t="s">
        <v>147</v>
      </c>
      <c r="T2" s="15" t="s">
        <v>148</v>
      </c>
      <c r="U2" s="15" t="s">
        <v>148</v>
      </c>
      <c r="V2" s="15" t="s">
        <v>147</v>
      </c>
      <c r="W2" s="15" t="s">
        <v>148</v>
      </c>
      <c r="X2" s="15" t="s">
        <v>147</v>
      </c>
      <c r="Y2" s="15" t="s">
        <v>148</v>
      </c>
      <c r="Z2" s="15" t="s">
        <v>147</v>
      </c>
      <c r="AA2" s="15" t="s">
        <v>148</v>
      </c>
      <c r="AB2" s="15" t="s">
        <v>161</v>
      </c>
      <c r="AC2" s="15" t="s">
        <v>208</v>
      </c>
      <c r="AD2" s="15" t="s">
        <v>164</v>
      </c>
      <c r="AE2" s="15" t="s">
        <v>163</v>
      </c>
      <c r="AF2" s="15" t="s">
        <v>210</v>
      </c>
      <c r="AG2" s="15" t="s">
        <v>209</v>
      </c>
      <c r="AH2" s="15" t="s">
        <v>211</v>
      </c>
      <c r="AI2" s="15" t="s">
        <v>212</v>
      </c>
      <c r="AJ2" s="15" t="s">
        <v>165</v>
      </c>
      <c r="AK2" s="15" t="s">
        <v>167</v>
      </c>
      <c r="AL2" s="15" t="s">
        <v>166</v>
      </c>
      <c r="AM2" s="15" t="s">
        <v>148</v>
      </c>
      <c r="AN2" s="15" t="s">
        <v>147</v>
      </c>
    </row>
    <row r="3" spans="1:40" s="22" customFormat="1" ht="12.75" customHeight="1">
      <c r="A3" s="20" t="s">
        <v>7</v>
      </c>
      <c r="B3" s="20">
        <v>23424008</v>
      </c>
      <c r="C3" s="21">
        <v>23424008</v>
      </c>
      <c r="D3" s="21">
        <v>32009</v>
      </c>
      <c r="E3" s="21">
        <v>32708</v>
      </c>
      <c r="F3" s="20">
        <v>4008486000046</v>
      </c>
      <c r="G3" s="20" t="s">
        <v>140</v>
      </c>
      <c r="H3" s="22" t="s">
        <v>24</v>
      </c>
      <c r="I3" s="23" t="s">
        <v>53</v>
      </c>
      <c r="J3" s="24">
        <v>6</v>
      </c>
      <c r="K3" s="21">
        <v>64</v>
      </c>
      <c r="L3" s="25" t="s">
        <v>2</v>
      </c>
      <c r="M3" s="25" t="s">
        <v>18</v>
      </c>
      <c r="N3" s="26" t="s">
        <v>156</v>
      </c>
      <c r="O3" s="27">
        <v>0.19</v>
      </c>
      <c r="P3" s="27">
        <v>0.19</v>
      </c>
      <c r="Q3" s="26">
        <v>1183</v>
      </c>
      <c r="R3" s="26">
        <v>202030</v>
      </c>
      <c r="S3" s="32">
        <v>0.995</v>
      </c>
      <c r="T3" s="32">
        <f>S3*J3</f>
        <v>5.97</v>
      </c>
      <c r="U3" s="28">
        <f>((W3/(1+O3)-(S3*J3))/(W3/(1+O3)))</f>
        <v>0.28885885885885892</v>
      </c>
      <c r="V3" s="34">
        <f>W3/J3</f>
        <v>1.665</v>
      </c>
      <c r="W3" s="43">
        <v>9.99</v>
      </c>
      <c r="X3" s="34" t="str">
        <f t="shared" ref="X3:AA3" si="0">IF(ROUND(V3+V3*0.1,2)&lt;10,IF(ROUND(V3+V3*0.1,2)=1,1.09,IF(ROUND(V3+V3*0.1,2)=2,2.09,IF(ROUND(V3+V3*0.1,2)=3,3.09,IF(ROUND(V3+V3*0.1,2)=4,4.09,IF(ROUND(V3+V3*0.1,2)=5,5.09,IF(ROUND(V3+V3*0.1,2)=6,6.09,IF(ROUND(V3+V3*0.1,2)=7,7.09,IF(ROUND(V3+V3*0.1,2)=8,8.09,IF(ROUND(V3+V3*0.1,2)=9,9.09,REPLACE(ROUND(V3+V3*0.1,2),4,1,9)))))))))),IF(AND(ROUND(V3+V3*0.1,2)&gt;=10,ROUND(V3+V3*0.1,2)&lt;=99.99),IF(ROUND(V3+V3*0.1,2)-LEFT(ROUND(V3+V3*0.1,2),2)&lt;=0.49,LEFT(ROUND(V3+V3*0.1,2),2)+0.49,IF(ROUND(V3+V3*0.1,2)-LEFT(ROUND(V3+V3*0.1,2),2)&gt;0.49,LEFT(ROUND(V3+V3*0.1,2),2)+0.99)),IF(AND(ROUND(V3+V3*0.1,2)&gt;=100,ROUND(V3+V3*0.1,2)&lt;=999.99),REPLACE(ROUND(V3+V3*0.1,2),3,4,9),IF(AND(ROUND(V3+V3*0.1,2)&gt;=1000),REPLACE(ROUND(V3+V3*0.1,2),3,5,99)))))</f>
        <v>1,89</v>
      </c>
      <c r="Y3" s="34">
        <f t="shared" si="0"/>
        <v>10.99</v>
      </c>
      <c r="Z3" s="34" t="str">
        <f t="shared" si="0"/>
        <v>2,09</v>
      </c>
      <c r="AA3" s="34">
        <f t="shared" si="0"/>
        <v>12.49</v>
      </c>
      <c r="AB3" s="35">
        <v>0.46500000000000002</v>
      </c>
      <c r="AC3" s="39">
        <f>((AE3/(1+O3)-(AB3*J3))/(AE3/(1+O3)))</f>
        <v>0.29955696202531651</v>
      </c>
      <c r="AD3" s="40">
        <v>0.79</v>
      </c>
      <c r="AE3" s="40">
        <f>AD3*J3</f>
        <v>4.74</v>
      </c>
      <c r="AF3" s="40" t="str">
        <f t="shared" ref="AF3:AI3" si="1">IF(ROUND(AD3+AD3*0.1,2)&lt;10,IF(ROUND(AD3+AD3*0.1,2)=1,1.09,IF(ROUND(AD3+AD3*0.1,2)=2,2.09,IF(ROUND(AD3+AD3*0.1,2)=3,3.09,IF(ROUND(AD3+AD3*0.1,2)=4,4.09,IF(ROUND(AD3+AD3*0.1,2)=5,5.09,IF(ROUND(AD3+AD3*0.1,2)=6,6.09,IF(ROUND(AD3+AD3*0.1,2)=7,7.09,IF(ROUND(AD3+AD3*0.1,2)=8,8.09,IF(ROUND(AD3+AD3*0.1,2)=9,9.09,REPLACE(ROUND(AD3+AD3*0.1,2),4,1,9)))))))))),IF(AND(ROUND(AD3+AD3*0.1,2)&gt;=10,ROUND(AD3+AD3*0.1,2)&lt;=99.99),IF(ROUND(AD3+AD3*0.1,2)-LEFT(ROUND(AD3+AD3*0.1,2),2)&lt;=0.49,LEFT(ROUND(AD3+AD3*0.1,2),2)+0.49,IF(ROUND(AD3+AD3*0.1,2)-LEFT(ROUND(AD3+AD3*0.1,2),2)&gt;0.49,LEFT(ROUND(AD3+AD3*0.1,2),2)+0.99)),IF(AND(ROUND(AD3+AD3*0.1,2)&gt;=100,ROUND(AD3+AD3*0.1,2)&lt;=999.99),REPLACE(ROUND(AD3+AD3*0.1,2),3,4,9),IF(AND(ROUND(AD3+AD3*0.1,2)&gt;=1000),REPLACE(ROUND(AD3+AD3*0.1,2),3,5,99)))))</f>
        <v>0,89</v>
      </c>
      <c r="AG3" s="40" t="str">
        <f t="shared" si="1"/>
        <v>5,29</v>
      </c>
      <c r="AH3" s="40" t="str">
        <f t="shared" si="1"/>
        <v>0,99</v>
      </c>
      <c r="AI3" s="40" t="str">
        <f t="shared" si="1"/>
        <v>5,89</v>
      </c>
      <c r="AJ3" s="40">
        <f>S3-AB3</f>
        <v>0.53</v>
      </c>
      <c r="AK3" s="40">
        <f t="shared" ref="AK3:AL3" si="2">V3-AD3</f>
        <v>0.875</v>
      </c>
      <c r="AL3" s="40">
        <f t="shared" si="2"/>
        <v>5.25</v>
      </c>
      <c r="AM3" s="41">
        <v>64300101</v>
      </c>
      <c r="AN3" s="41">
        <v>64300001</v>
      </c>
    </row>
    <row r="4" spans="1:40" s="22" customFormat="1" ht="12.75" customHeight="1">
      <c r="A4" s="20"/>
      <c r="B4" s="20"/>
      <c r="C4" s="21"/>
      <c r="D4" s="29">
        <v>32077</v>
      </c>
      <c r="E4" s="21">
        <v>32864</v>
      </c>
      <c r="F4" s="20">
        <v>4008486003016</v>
      </c>
      <c r="G4" s="20" t="s">
        <v>111</v>
      </c>
      <c r="H4" s="30" t="s">
        <v>44</v>
      </c>
      <c r="I4" s="30" t="s">
        <v>85</v>
      </c>
      <c r="J4" s="24">
        <v>6</v>
      </c>
      <c r="K4" s="21">
        <v>0</v>
      </c>
      <c r="L4" s="25" t="s">
        <v>2</v>
      </c>
      <c r="M4" s="25" t="s">
        <v>18</v>
      </c>
      <c r="N4" s="26" t="s">
        <v>156</v>
      </c>
      <c r="O4" s="27">
        <v>0.19</v>
      </c>
      <c r="P4" s="27">
        <v>0.19</v>
      </c>
      <c r="Q4" s="26">
        <v>1183</v>
      </c>
      <c r="R4" s="26">
        <v>202030</v>
      </c>
      <c r="S4" s="33"/>
      <c r="T4" s="32"/>
      <c r="U4" s="28"/>
      <c r="V4" s="34"/>
      <c r="W4" s="43"/>
      <c r="X4" s="34"/>
      <c r="Y4" s="34"/>
      <c r="Z4" s="34"/>
      <c r="AA4" s="34"/>
      <c r="AB4" s="22" t="s">
        <v>146</v>
      </c>
      <c r="AC4" s="39"/>
      <c r="AD4" s="40"/>
      <c r="AE4" s="40"/>
      <c r="AF4" s="40"/>
      <c r="AG4" s="40"/>
      <c r="AH4" s="40"/>
      <c r="AI4" s="40"/>
      <c r="AJ4" s="40"/>
      <c r="AK4" s="40" t="s">
        <v>146</v>
      </c>
      <c r="AL4" s="40" t="s">
        <v>146</v>
      </c>
      <c r="AM4" s="41">
        <v>64300101</v>
      </c>
      <c r="AN4" s="41">
        <v>64300001</v>
      </c>
    </row>
    <row r="5" spans="1:40" s="22" customFormat="1" ht="12.75" customHeight="1">
      <c r="A5" s="20"/>
      <c r="B5" s="20"/>
      <c r="C5" s="21">
        <v>23424085</v>
      </c>
      <c r="D5" s="29">
        <v>32102</v>
      </c>
      <c r="E5" s="21">
        <v>32910</v>
      </c>
      <c r="F5" s="20">
        <v>4008486002491</v>
      </c>
      <c r="G5" s="20" t="s">
        <v>119</v>
      </c>
      <c r="H5" s="30" t="s">
        <v>47</v>
      </c>
      <c r="I5" s="30" t="s">
        <v>88</v>
      </c>
      <c r="J5" s="24">
        <v>6</v>
      </c>
      <c r="K5" s="21">
        <v>64</v>
      </c>
      <c r="L5" s="25" t="s">
        <v>2</v>
      </c>
      <c r="M5" s="25" t="s">
        <v>18</v>
      </c>
      <c r="N5" s="26" t="s">
        <v>156</v>
      </c>
      <c r="O5" s="27">
        <v>0.19</v>
      </c>
      <c r="P5" s="27">
        <v>0.19</v>
      </c>
      <c r="Q5" s="26">
        <v>1183</v>
      </c>
      <c r="R5" s="26">
        <v>202030</v>
      </c>
      <c r="S5" s="33"/>
      <c r="T5" s="32"/>
      <c r="U5" s="28"/>
      <c r="V5" s="34"/>
      <c r="W5" s="43"/>
      <c r="X5" s="34"/>
      <c r="Y5" s="34"/>
      <c r="Z5" s="34"/>
      <c r="AA5" s="34"/>
      <c r="AB5" s="22" t="s">
        <v>146</v>
      </c>
      <c r="AC5" s="39"/>
      <c r="AD5" s="40"/>
      <c r="AE5" s="40"/>
      <c r="AF5" s="40"/>
      <c r="AG5" s="40"/>
      <c r="AH5" s="40"/>
      <c r="AI5" s="40"/>
      <c r="AJ5" s="40"/>
      <c r="AK5" s="40" t="s">
        <v>146</v>
      </c>
      <c r="AL5" s="40" t="s">
        <v>146</v>
      </c>
      <c r="AM5" s="41">
        <v>64300101</v>
      </c>
      <c r="AN5" s="41">
        <v>64300001</v>
      </c>
    </row>
    <row r="6" spans="1:40" ht="12.75" customHeight="1">
      <c r="O6" s="44"/>
      <c r="P6" s="44"/>
      <c r="U6" s="45"/>
    </row>
  </sheetData>
  <mergeCells count="9">
    <mergeCell ref="AD1:AE1"/>
    <mergeCell ref="AK1:AL1"/>
    <mergeCell ref="AM1:AN1"/>
    <mergeCell ref="D1:E1"/>
    <mergeCell ref="F1:G1"/>
    <mergeCell ref="S1:T1"/>
    <mergeCell ref="V1:W1"/>
    <mergeCell ref="X1:Y1"/>
    <mergeCell ref="Z1:AA1"/>
  </mergeCells>
  <printOptions gridLines="1"/>
  <pageMargins left="0.11811023622047245" right="0.11811023622047245" top="0.59055118110236227" bottom="0.31496062992125984" header="0.51181102362204722" footer="0"/>
  <pageSetup paperSize="9" scale="31" orientation="landscape" verticalDpi="300" r:id="rId1"/>
  <headerFooter alignWithMargins="0">
    <oddFooter>&amp;L&amp;"Arial,Fett"Raiffeisen Vertraulich&amp;C&amp;D&amp;RSeite &amp;P von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Stammblatt</vt:lpstr>
      <vt:lpstr>Listungsblatt</vt:lpstr>
      <vt:lpstr>Auslistung</vt:lpstr>
      <vt:lpstr>Auslistung!Druckbereich</vt:lpstr>
      <vt:lpstr>Listungsblatt!Druckbereich</vt:lpstr>
    </vt:vector>
  </TitlesOfParts>
  <Company>Raiffeisen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Weingartner</dc:creator>
  <cp:lastModifiedBy>König, Stefanie -HGD-</cp:lastModifiedBy>
  <cp:lastPrinted>2013-05-13T12:38:22Z</cp:lastPrinted>
  <dcterms:created xsi:type="dcterms:W3CDTF">1999-05-25T08:25:34Z</dcterms:created>
  <dcterms:modified xsi:type="dcterms:W3CDTF">2025-08-25T10:56:31Z</dcterms:modified>
</cp:coreProperties>
</file>